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ŽUPANIJA\"/>
    </mc:Choice>
  </mc:AlternateContent>
  <bookViews>
    <workbookView xWindow="0" yWindow="0" windowWidth="28800" windowHeight="12330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Sheet1" sheetId="1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H145" i="7"/>
  <c r="H166" i="7"/>
  <c r="H146" i="7"/>
  <c r="H9" i="7" l="1"/>
  <c r="H73" i="7"/>
  <c r="H25" i="7"/>
  <c r="G19" i="7"/>
  <c r="G9" i="7"/>
  <c r="H31" i="8"/>
  <c r="J75" i="3" l="1"/>
  <c r="I9" i="7" l="1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4" i="7"/>
  <c r="I145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0" i="7"/>
  <c r="I11" i="7"/>
  <c r="I12" i="7"/>
  <c r="I13" i="7"/>
  <c r="I14" i="7"/>
  <c r="I15" i="7"/>
  <c r="I16" i="7"/>
  <c r="I17" i="7"/>
  <c r="I18" i="7"/>
  <c r="I20" i="7"/>
  <c r="I21" i="7"/>
  <c r="I22" i="7"/>
  <c r="I23" i="7"/>
  <c r="I24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9" i="7"/>
  <c r="I60" i="7"/>
  <c r="I61" i="7"/>
  <c r="I62" i="7"/>
  <c r="I63" i="7"/>
  <c r="I64" i="7"/>
  <c r="I65" i="7"/>
  <c r="I69" i="7"/>
  <c r="I70" i="7"/>
  <c r="I71" i="7"/>
  <c r="I72" i="7"/>
  <c r="I73" i="7"/>
  <c r="I74" i="7"/>
  <c r="G58" i="7"/>
  <c r="I58" i="7" s="1"/>
  <c r="I25" i="7" l="1"/>
  <c r="H19" i="7"/>
  <c r="I19" i="7" s="1"/>
  <c r="J13" i="3"/>
  <c r="G85" i="3"/>
  <c r="K14" i="3" l="1"/>
  <c r="K15" i="3"/>
  <c r="K22" i="3"/>
  <c r="K25" i="3"/>
  <c r="K27" i="3"/>
  <c r="K31" i="3"/>
  <c r="K33" i="3"/>
  <c r="K34" i="3"/>
  <c r="K35" i="3"/>
  <c r="K36" i="3"/>
  <c r="K39" i="3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I146" i="7" l="1"/>
  <c r="F24" i="8" l="1"/>
  <c r="F6" i="8"/>
  <c r="C24" i="8"/>
  <c r="C6" i="8"/>
  <c r="G24" i="8" l="1"/>
  <c r="E6" i="8"/>
  <c r="E24" i="8" l="1"/>
  <c r="J85" i="3" l="1"/>
  <c r="J65" i="3"/>
  <c r="J12" i="3" l="1"/>
  <c r="I37" i="3"/>
  <c r="K82" i="3"/>
  <c r="H38" i="3" l="1"/>
  <c r="H37" i="3" s="1"/>
  <c r="L37" i="3"/>
  <c r="H22" i="8"/>
  <c r="H23" i="8"/>
  <c r="H25" i="8"/>
  <c r="H26" i="8"/>
  <c r="H27" i="8"/>
  <c r="H28" i="8"/>
  <c r="H29" i="8"/>
  <c r="H30" i="8"/>
  <c r="H33" i="8"/>
  <c r="H34" i="8"/>
  <c r="H35" i="8"/>
  <c r="H37" i="8"/>
  <c r="H38" i="8"/>
  <c r="H39" i="8"/>
  <c r="H40" i="8"/>
  <c r="H41" i="8"/>
  <c r="D6" i="8"/>
  <c r="D24" i="8"/>
  <c r="L24" i="1"/>
  <c r="L23" i="1"/>
  <c r="K24" i="1"/>
  <c r="K95" i="3"/>
  <c r="K101" i="3"/>
  <c r="K103" i="3"/>
  <c r="K104" i="3"/>
  <c r="K106" i="3"/>
  <c r="K108" i="3"/>
  <c r="K109" i="3"/>
  <c r="K71" i="3"/>
  <c r="K72" i="3"/>
  <c r="K73" i="3"/>
  <c r="K74" i="3"/>
  <c r="K76" i="3"/>
  <c r="K78" i="3"/>
  <c r="K79" i="3"/>
  <c r="K80" i="3"/>
  <c r="K81" i="3"/>
  <c r="K83" i="3"/>
  <c r="K86" i="3"/>
  <c r="K87" i="3"/>
  <c r="K91" i="3"/>
  <c r="K47" i="3"/>
  <c r="K48" i="3"/>
  <c r="K50" i="3"/>
  <c r="K52" i="3"/>
  <c r="K55" i="3"/>
  <c r="K56" i="3"/>
  <c r="K57" i="3"/>
  <c r="K59" i="3"/>
  <c r="K60" i="3"/>
  <c r="K61" i="3"/>
  <c r="K62" i="3"/>
  <c r="K63" i="3"/>
  <c r="K64" i="3"/>
  <c r="K66" i="3"/>
  <c r="K67" i="3"/>
  <c r="K68" i="3"/>
  <c r="K69" i="3"/>
  <c r="K70" i="3"/>
  <c r="J110" i="3"/>
  <c r="L110" i="3" s="1"/>
  <c r="H111" i="3"/>
  <c r="I111" i="3"/>
  <c r="J111" i="3"/>
  <c r="H107" i="3"/>
  <c r="I107" i="3"/>
  <c r="J107" i="3"/>
  <c r="H105" i="3"/>
  <c r="I105" i="3"/>
  <c r="H100" i="3"/>
  <c r="I100" i="3"/>
  <c r="J100" i="3"/>
  <c r="H94" i="3"/>
  <c r="I94" i="3"/>
  <c r="J94" i="3"/>
  <c r="J93" i="3" s="1"/>
  <c r="L93" i="3" s="1"/>
  <c r="H90" i="3"/>
  <c r="I90" i="3"/>
  <c r="J90" i="3"/>
  <c r="K90" i="3" s="1"/>
  <c r="H85" i="3"/>
  <c r="I85" i="3"/>
  <c r="J84" i="3"/>
  <c r="L84" i="3" s="1"/>
  <c r="H77" i="3"/>
  <c r="I77" i="3"/>
  <c r="J77" i="3"/>
  <c r="H75" i="3"/>
  <c r="I75" i="3"/>
  <c r="H65" i="3"/>
  <c r="I65" i="3"/>
  <c r="H58" i="3"/>
  <c r="I58" i="3"/>
  <c r="H54" i="3"/>
  <c r="H51" i="3"/>
  <c r="H49" i="3"/>
  <c r="I49" i="3"/>
  <c r="H46" i="3"/>
  <c r="I44" i="3"/>
  <c r="G51" i="3"/>
  <c r="K49" i="3"/>
  <c r="G111" i="3"/>
  <c r="G110" i="3" s="1"/>
  <c r="G107" i="3"/>
  <c r="G105" i="3"/>
  <c r="G100" i="3"/>
  <c r="G93" i="3"/>
  <c r="G90" i="3"/>
  <c r="G89" i="3" s="1"/>
  <c r="G84" i="3"/>
  <c r="G77" i="3"/>
  <c r="H20" i="3"/>
  <c r="J21" i="3"/>
  <c r="J20" i="3" s="1"/>
  <c r="H35" i="3"/>
  <c r="H34" i="3" s="1"/>
  <c r="H33" i="3" s="1"/>
  <c r="I35" i="3"/>
  <c r="I33" i="3" s="1"/>
  <c r="J35" i="3"/>
  <c r="J34" i="3" s="1"/>
  <c r="J33" i="3" s="1"/>
  <c r="H30" i="3"/>
  <c r="H29" i="3" s="1"/>
  <c r="I30" i="3"/>
  <c r="J30" i="3"/>
  <c r="J29" i="3" s="1"/>
  <c r="L29" i="3" s="1"/>
  <c r="H26" i="3"/>
  <c r="I26" i="3"/>
  <c r="J26" i="3"/>
  <c r="K26" i="3" s="1"/>
  <c r="H24" i="3"/>
  <c r="I24" i="3"/>
  <c r="H17" i="3"/>
  <c r="H16" i="3" s="1"/>
  <c r="I17" i="3"/>
  <c r="L16" i="3"/>
  <c r="H13" i="3"/>
  <c r="H12" i="3" s="1"/>
  <c r="I13" i="3"/>
  <c r="G35" i="3"/>
  <c r="G34" i="3" s="1"/>
  <c r="G33" i="3" s="1"/>
  <c r="G30" i="3"/>
  <c r="G26" i="3"/>
  <c r="G24" i="3"/>
  <c r="K24" i="3" s="1"/>
  <c r="G13" i="3"/>
  <c r="K23" i="1"/>
  <c r="L10" i="1"/>
  <c r="L11" i="1"/>
  <c r="L13" i="1"/>
  <c r="L14" i="1"/>
  <c r="H12" i="1"/>
  <c r="I12" i="1"/>
  <c r="J12" i="1"/>
  <c r="G12" i="1"/>
  <c r="H9" i="1"/>
  <c r="H15" i="1" s="1"/>
  <c r="I9" i="1"/>
  <c r="J9" i="1"/>
  <c r="G9" i="1"/>
  <c r="K37" i="3" l="1"/>
  <c r="K38" i="3"/>
  <c r="G29" i="3"/>
  <c r="K29" i="3" s="1"/>
  <c r="K30" i="3"/>
  <c r="G20" i="3"/>
  <c r="K20" i="3" s="1"/>
  <c r="K21" i="3"/>
  <c r="G12" i="3"/>
  <c r="K12" i="3" s="1"/>
  <c r="K13" i="3"/>
  <c r="K105" i="3"/>
  <c r="H24" i="8"/>
  <c r="K84" i="3"/>
  <c r="K51" i="3"/>
  <c r="K58" i="3"/>
  <c r="K65" i="3"/>
  <c r="K46" i="3"/>
  <c r="L12" i="1"/>
  <c r="L9" i="1"/>
  <c r="G15" i="1"/>
  <c r="L38" i="3"/>
  <c r="K77" i="3"/>
  <c r="K100" i="3"/>
  <c r="K54" i="3"/>
  <c r="K107" i="3"/>
  <c r="I43" i="3"/>
  <c r="K75" i="3"/>
  <c r="K94" i="3"/>
  <c r="K111" i="3"/>
  <c r="K93" i="3"/>
  <c r="J53" i="3"/>
  <c r="K110" i="3"/>
  <c r="J89" i="3"/>
  <c r="G53" i="3"/>
  <c r="H6" i="8"/>
  <c r="G6" i="8"/>
  <c r="K85" i="3"/>
  <c r="J45" i="3"/>
  <c r="L45" i="3" s="1"/>
  <c r="J99" i="3"/>
  <c r="G45" i="3"/>
  <c r="G99" i="3"/>
  <c r="G98" i="3" s="1"/>
  <c r="L33" i="3"/>
  <c r="H23" i="3"/>
  <c r="H11" i="3" s="1"/>
  <c r="H10" i="3" s="1"/>
  <c r="L12" i="3"/>
  <c r="L20" i="3"/>
  <c r="G23" i="3"/>
  <c r="L34" i="3"/>
  <c r="J23" i="3"/>
  <c r="I11" i="3"/>
  <c r="I10" i="3" s="1"/>
  <c r="J15" i="1"/>
  <c r="I15" i="1"/>
  <c r="K23" i="3" l="1"/>
  <c r="G11" i="3"/>
  <c r="G10" i="3" s="1"/>
  <c r="K45" i="3"/>
  <c r="J44" i="3"/>
  <c r="L44" i="3" s="1"/>
  <c r="K89" i="3"/>
  <c r="L89" i="3"/>
  <c r="G44" i="3"/>
  <c r="K53" i="3"/>
  <c r="L53" i="3"/>
  <c r="J98" i="3"/>
  <c r="K99" i="3"/>
  <c r="L99" i="3"/>
  <c r="L23" i="3"/>
  <c r="J11" i="3"/>
  <c r="J10" i="3" s="1"/>
  <c r="K11" i="3" l="1"/>
  <c r="K10" i="3"/>
  <c r="K44" i="3"/>
  <c r="J43" i="3"/>
  <c r="L43" i="3" s="1"/>
  <c r="G43" i="3"/>
  <c r="K98" i="3"/>
  <c r="L98" i="3"/>
  <c r="L11" i="3"/>
  <c r="L10" i="3"/>
  <c r="K43" i="3" l="1"/>
</calcChain>
</file>

<file path=xl/sharedStrings.xml><?xml version="1.0" encoding="utf-8"?>
<sst xmlns="http://schemas.openxmlformats.org/spreadsheetml/2006/main" count="478" uniqueCount="277">
  <si>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</si>
  <si>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</si>
  <si>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</si>
  <si>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</si>
  <si>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</si>
  <si>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</si>
  <si>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</si>
  <si>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</si>
  <si>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</si>
  <si>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</si>
  <si>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</si>
  <si>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</si>
  <si>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</si>
  <si>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</si>
  <si>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</si>
  <si>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</si>
  <si>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</si>
  <si>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</si>
  <si>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</si>
  <si>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</si>
  <si>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</si>
  <si>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</si>
  <si>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</si>
  <si>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</si>
  <si>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</si>
  <si>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</si>
  <si>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</si>
  <si>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</si>
  <si>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</si>
  <si>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</si>
  <si>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</si>
  <si>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</si>
  <si>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</si>
  <si>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</si>
  <si>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</si>
  <si>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</si>
  <si>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</si>
  <si>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</si>
  <si>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</si>
  <si>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</si>
  <si>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</si>
  <si>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</si>
  <si>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</si>
  <si>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</si>
  <si>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</si>
  <si>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</si>
  <si>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</si>
  <si>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</si>
  <si>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</si>
  <si>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</si>
  <si>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</si>
  <si>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</si>
  <si>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</si>
  <si>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</si>
  <si>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</si>
  <si>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</si>
  <si>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</si>
  <si>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</si>
  <si>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</si>
  <si>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</si>
  <si>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</si>
  <si>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</si>
  <si>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</si>
  <si>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</si>
  <si>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</si>
  <si>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</si>
  <si>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</si>
  <si>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</si>
  <si>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</si>
  <si>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</si>
  <si>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</si>
  <si>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</si>
  <si>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</si>
  <si>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</si>
  <si>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</si>
  <si>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</si>
  <si>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</si>
  <si>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</si>
  <si>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</si>
  <si>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pror.kor.iz proračuna koji im nije nadležan</t>
  </si>
  <si>
    <t>Kapitalne pomoći pror.kor.iz pror.koji im nije nadležan</t>
  </si>
  <si>
    <t>Tekuće pomoći pror.kor.iz pror.koji im nije nadležan</t>
  </si>
  <si>
    <t>Prihodi od imovine</t>
  </si>
  <si>
    <t>Prihodi od financijske imovine</t>
  </si>
  <si>
    <t>Kamate na oročena sredstva i depozite po viđenju</t>
  </si>
  <si>
    <t>Prihodi od upravnih i administrativnih pristojbi….</t>
  </si>
  <si>
    <t>Prihodi po posebnim propisima</t>
  </si>
  <si>
    <t>Ostali nespomenuti prihodi</t>
  </si>
  <si>
    <t>Prihodi od pruženih usluga</t>
  </si>
  <si>
    <t>Donacije od pravnih i fizičkih osoba izvan proračuna</t>
  </si>
  <si>
    <t>Tekuće donacije</t>
  </si>
  <si>
    <t>Kapitalne donacije</t>
  </si>
  <si>
    <t>Prihodi iz nadležnog praračuna i od HZZO-a</t>
  </si>
  <si>
    <t>Prihodi iz nad. praračuna za fin.redovne djelatnosti</t>
  </si>
  <si>
    <t>Prihodi iz nad. praračuna za fin.rashoda poslovanja</t>
  </si>
  <si>
    <t>Plaće za prekovremeni rad</t>
  </si>
  <si>
    <t>Ostali rashodi za zaposlene</t>
  </si>
  <si>
    <t>Doprinosi na plaće</t>
  </si>
  <si>
    <t>Doprinosi za obvezno zdravstveno osiguranje</t>
  </si>
  <si>
    <t>Naknade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</si>
  <si>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</si>
  <si>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</si>
  <si>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</si>
  <si>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</si>
  <si>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</si>
  <si>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invest.održavanje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</si>
  <si>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</si>
  <si>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</si>
  <si>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</si>
  <si>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</si>
  <si>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</si>
  <si>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</si>
  <si>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</si>
  <si>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</si>
  <si>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</si>
  <si>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</si>
  <si>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</si>
  <si>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</si>
  <si>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</si>
  <si>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</si>
  <si>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</si>
  <si>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</si>
  <si>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</si>
  <si>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</si>
  <si>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</si>
  <si>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</si>
  <si>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uslugi i usluge platnog prometa</t>
  </si>
  <si>
    <t>Naknade građanima i kućanstvima na tem.osiguranja</t>
  </si>
  <si>
    <t>Ostale naknade građanima i kućanstvima iz prorač.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</si>
  <si>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</si>
  <si>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</si>
  <si>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</si>
  <si>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</si>
  <si>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</si>
  <si>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</si>
  <si>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</si>
  <si>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</si>
  <si>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</si>
  <si>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Knjige</t>
  </si>
  <si>
    <t>Knjige, umjetnička djela i ostale izložbene vrijednosti</t>
  </si>
  <si>
    <t>Nematerijalna proizvedena imovina</t>
  </si>
  <si>
    <t>Ulaganja u računalne programe</t>
  </si>
  <si>
    <t>Umjetnička, literarna i znanstvena djela</t>
  </si>
  <si>
    <t>Rashodi za dodatna ulaganja na nefinancijskoj imovini</t>
  </si>
  <si>
    <t>Dodatna ulaganja na građevinskim objektima</t>
  </si>
  <si>
    <t>Troškovi sudskih postupaka</t>
  </si>
  <si>
    <t>Zatezne kamate</t>
  </si>
  <si>
    <t>Tekuće donacije u novcu</t>
  </si>
  <si>
    <t>4 Prihodi za posebne namjene</t>
  </si>
  <si>
    <t>5 Pomoći</t>
  </si>
  <si>
    <t>43 Prihodi za posebne namjene-PK</t>
  </si>
  <si>
    <t>32 Vlastiti prihodi-PK</t>
  </si>
  <si>
    <t>58 Ostale pomoći- PK</t>
  </si>
  <si>
    <t>6 Donacije</t>
  </si>
  <si>
    <t>62 Donacije - PK</t>
  </si>
  <si>
    <t>72 Prihodi od prodaje nef.imovine</t>
  </si>
  <si>
    <t>9 Vlastiti izvori</t>
  </si>
  <si>
    <t>92 Rezultat poslovanja</t>
  </si>
  <si>
    <t>7 Prihodi od prodaje nefinancijske imovine</t>
  </si>
  <si>
    <t>Vlastiti izvori</t>
  </si>
  <si>
    <t>Rezultat poslovanja</t>
  </si>
  <si>
    <t>Višak/manjak prihoda</t>
  </si>
  <si>
    <t>09 Obrazovanje</t>
  </si>
  <si>
    <t>0922 Srednjoškolsko obrazovanje</t>
  </si>
  <si>
    <t>PROGRAM 1207</t>
  </si>
  <si>
    <t>Zakonski standard ustanova u obrazovanju</t>
  </si>
  <si>
    <t>Aktivnost A120704</t>
  </si>
  <si>
    <t>Izvor financiranja 4.4.1</t>
  </si>
  <si>
    <t>Decentralizirana sredstva</t>
  </si>
  <si>
    <t>Izvor financiranja 5.8.1</t>
  </si>
  <si>
    <t>Aktivnost A120706</t>
  </si>
  <si>
    <t>Kapitalni projekt K120707</t>
  </si>
  <si>
    <t>PROGRAM 1208</t>
  </si>
  <si>
    <t>Aktivnost A120803</t>
  </si>
  <si>
    <t>Izvor financiranja 1.1.1</t>
  </si>
  <si>
    <t>Aktivnost A120804</t>
  </si>
  <si>
    <t>Izvor financiranja 5.9.2</t>
  </si>
  <si>
    <t>Aktivnost A120812</t>
  </si>
  <si>
    <t>Izvor financiranja 6.2.1</t>
  </si>
  <si>
    <t>Aktivnost A120814</t>
  </si>
  <si>
    <t>Izvor financiranja 3.2.1</t>
  </si>
  <si>
    <t>Ostale pomoći proračunski korisnici</t>
  </si>
  <si>
    <t>Plaće</t>
  </si>
  <si>
    <t>Investicijska ulaganja u srednje škole</t>
  </si>
  <si>
    <t>Osiguravanje uvjeta rada za redovno poslovanje srednjih škola</t>
  </si>
  <si>
    <t>Kapitalna ulaganja u srednje škole</t>
  </si>
  <si>
    <t>Rashodi za nabavu proizvedene dug.imovine</t>
  </si>
  <si>
    <t>Rashodi za dodatna ulaganja na nef.imovini</t>
  </si>
  <si>
    <t>Program ustanova u obrazovanju iznad standarda</t>
  </si>
  <si>
    <t>Natjecanja iz znanja učenika</t>
  </si>
  <si>
    <t>Opći prihodi i primici</t>
  </si>
  <si>
    <t>Financiranje školskih projekata</t>
  </si>
  <si>
    <t>Pomoći/fondovi EU-prenesena sredstva</t>
  </si>
  <si>
    <t>Prihodi za posebne namjene PK</t>
  </si>
  <si>
    <t>Naknade građanima i kućanstvima</t>
  </si>
  <si>
    <t>Donacije - PK</t>
  </si>
  <si>
    <t>Dodatne djelatnosti srednjih škola</t>
  </si>
  <si>
    <t>Vlastiti prihodi - PK</t>
  </si>
  <si>
    <t>Naknada za korišt.nef.imovine</t>
  </si>
  <si>
    <t>Medicinska i laborat.oprema</t>
  </si>
  <si>
    <t>Ostali nespomenuti financijski rashodi</t>
  </si>
  <si>
    <t>Naknade za prijevoz, rad na terenu i odv.živ</t>
  </si>
  <si>
    <t>Uredski materijal</t>
  </si>
  <si>
    <t>Mater.i djelovi za tekuće i inv.održavanje</t>
  </si>
  <si>
    <t>Usluge tekućeg i inv.održavanja</t>
  </si>
  <si>
    <t>Nakn.troškova osoba izvan radnog odnosa</t>
  </si>
  <si>
    <t>Doprinosi za obv.zdr.osiguranje</t>
  </si>
  <si>
    <t>Doprinosi za obv,osiguranje u sluč.nezaposlenosti</t>
  </si>
  <si>
    <t>Bankarske usluge i usl.platnog prometa</t>
  </si>
  <si>
    <t>Sitan inventar</t>
  </si>
  <si>
    <t>Službena, radna i zaštitana odjeća</t>
  </si>
  <si>
    <t>Zdravstvene usluge</t>
  </si>
  <si>
    <t>Intelektualne usluge</t>
  </si>
  <si>
    <t>RASHODI ZA ZAPOSLENE</t>
  </si>
  <si>
    <t>Ostali reashodi za zaposlene</t>
  </si>
  <si>
    <t>Doprinosi za obvezno zdrav.osiguranje</t>
  </si>
  <si>
    <t>Rashod zanabavu proizvedene dugot.imovine</t>
  </si>
  <si>
    <t>Usluge platnog prometa</t>
  </si>
  <si>
    <t>Izvor financiranja 3.2.2.</t>
  </si>
  <si>
    <t>Dodatne djelatnosti škola i uč.domova</t>
  </si>
  <si>
    <t>Vlastiti prihodi prorač.korisnici-prenes.sredst</t>
  </si>
  <si>
    <t>Materijal i djelovi za tek.i invest.održavanje</t>
  </si>
  <si>
    <t>Službena i zaštitna odjeća i obuća</t>
  </si>
  <si>
    <t>Usluge telefona, pošte iprijevoza</t>
  </si>
  <si>
    <t>Naknade troškova osobama izvan r.odnosa</t>
  </si>
  <si>
    <t>Rashodi za nabavu neproizved.imovine</t>
  </si>
  <si>
    <t xml:space="preserve">Uređaji, strojev i ioprema </t>
  </si>
  <si>
    <t>Aktivnost A101208</t>
  </si>
  <si>
    <t>PROGRAM A101208</t>
  </si>
  <si>
    <t>Izvor financiranja 5.8.1.</t>
  </si>
  <si>
    <t>A101208</t>
  </si>
  <si>
    <t>Izvor 5.8.1</t>
  </si>
  <si>
    <t>A1208</t>
  </si>
  <si>
    <t>RKP</t>
  </si>
  <si>
    <t>MEDICINSKA ŠKOLA</t>
  </si>
  <si>
    <t>DUBROVNIK</t>
  </si>
  <si>
    <t xml:space="preserve">IZVORI FINANCIRANJA </t>
  </si>
  <si>
    <t>UKUPNO</t>
  </si>
  <si>
    <t>Vlastiti prihodi</t>
  </si>
  <si>
    <t>Prih.za posebne namjene</t>
  </si>
  <si>
    <t>Pomoći</t>
  </si>
  <si>
    <t>Donacije</t>
  </si>
  <si>
    <t>Rezultat</t>
  </si>
  <si>
    <t>PROGRAm</t>
  </si>
  <si>
    <t>Programi školskog kurikuluma srednj.šk.</t>
  </si>
  <si>
    <t>Izvor</t>
  </si>
  <si>
    <t>financir.</t>
  </si>
  <si>
    <t>5.8.1.</t>
  </si>
  <si>
    <t xml:space="preserve">OSTVARENJE/IZVRŠENJE 
2024. </t>
  </si>
  <si>
    <t>OSTVARENJE/IZVRŠENJE 
2024.</t>
  </si>
  <si>
    <t xml:space="preserve">IZVRŠENJE 
2023.. </t>
  </si>
  <si>
    <t>IZVRŠENJE 
2024.</t>
  </si>
  <si>
    <t>44 Decentralizirana sredstva</t>
  </si>
  <si>
    <t>4 Decentralizirana sredstva</t>
  </si>
  <si>
    <t>Namirnice</t>
  </si>
  <si>
    <t xml:space="preserve">Aktivnost </t>
  </si>
  <si>
    <t>A120813</t>
  </si>
  <si>
    <t>Izvor financiranja 4.3.1</t>
  </si>
  <si>
    <t>Prihodi za posebne namjene PK-proračunski korisnici</t>
  </si>
  <si>
    <t>Ostale nespomenute usluge</t>
  </si>
  <si>
    <t>Aktivnost</t>
  </si>
  <si>
    <t>Licence</t>
  </si>
  <si>
    <t>REBALANS II 2024.</t>
  </si>
  <si>
    <t>SUM=4/3*100</t>
  </si>
  <si>
    <t>SUM=4/3*101</t>
  </si>
  <si>
    <t>Naknade troš.zaposlenima</t>
  </si>
  <si>
    <t>IZVJEŠTAJ O IZVRŠENJU MEDICINSKE ŠKOLE  ZA 1-30.06.2025. GODINE</t>
  </si>
  <si>
    <t>REBALANS 2025.</t>
  </si>
  <si>
    <t xml:space="preserve">OSTVARENJE/IZVRŠENJE 
2025. </t>
  </si>
  <si>
    <t xml:space="preserve">OSTVARENJE/IZVRŠENJE 
2024 </t>
  </si>
  <si>
    <t>REBALANS-2025.</t>
  </si>
  <si>
    <t>REBALANS I 2025.</t>
  </si>
  <si>
    <t>REBALANS I-2025</t>
  </si>
  <si>
    <t>OSTVARENJE/IZVRŠENJE 
2025.</t>
  </si>
  <si>
    <t>7=5/3*100</t>
  </si>
  <si>
    <t>II. POSEBNI DIO 1.1.-30.06.2025.</t>
  </si>
  <si>
    <t>Tuzemne članarine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</si>
</sst>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4"/>
      <name val="Arial"/>
      <family val="2"/>
      <charset val="238"/>
    </font>
    <font>
      <b/>
      <sz val="14"/>
      <color indexed="8"/>
      <name val="Arial"/>
      <family val="2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8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0" fillId="0" borderId="0" xfId="0" applyBorder="1"/>
    <xf numFmtId="1" fontId="1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5" fontId="18" fillId="2" borderId="3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3" fontId="23" fillId="2" borderId="3" xfId="0" applyNumberFormat="1" applyFont="1" applyFill="1" applyBorder="1" applyAlignment="1">
      <alignment horizontal="left" vertical="center"/>
    </xf>
    <xf numFmtId="0" fontId="18" fillId="2" borderId="6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3" fontId="18" fillId="2" borderId="4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left" vertical="center"/>
    </xf>
    <xf numFmtId="0" fontId="26" fillId="0" borderId="3" xfId="0" applyFont="1" applyBorder="1"/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0" fontId="27" fillId="4" borderId="3" xfId="0" applyNumberFormat="1" applyFont="1" applyFill="1" applyBorder="1" applyAlignment="1" applyProtection="1">
      <alignment horizontal="left" vertical="center" wrapText="1"/>
    </xf>
    <xf numFmtId="3" fontId="2" fillId="4" borderId="3" xfId="0" applyNumberFormat="1" applyFont="1" applyFill="1" applyBorder="1" applyAlignment="1">
      <alignment horizontal="right"/>
    </xf>
    <xf numFmtId="2" fontId="28" fillId="4" borderId="3" xfId="0" applyNumberFormat="1" applyFont="1" applyFill="1" applyBorder="1"/>
    <xf numFmtId="0" fontId="27" fillId="2" borderId="3" xfId="0" applyNumberFormat="1" applyFont="1" applyFill="1" applyBorder="1" applyAlignment="1" applyProtection="1">
      <alignment horizontal="left" vertical="center" wrapText="1"/>
    </xf>
    <xf numFmtId="3" fontId="2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 applyProtection="1">
      <alignment horizontal="right" wrapText="1"/>
    </xf>
    <xf numFmtId="3" fontId="4" fillId="2" borderId="3" xfId="0" applyNumberFormat="1" applyFont="1" applyFill="1" applyBorder="1" applyAlignment="1" applyProtection="1">
      <alignment horizontal="right" wrapText="1"/>
    </xf>
    <xf numFmtId="3" fontId="30" fillId="2" borderId="3" xfId="0" applyNumberFormat="1" applyFont="1" applyFill="1" applyBorder="1" applyAlignment="1">
      <alignment horizontal="right"/>
    </xf>
    <xf numFmtId="2" fontId="28" fillId="0" borderId="3" xfId="0" applyNumberFormat="1" applyFont="1" applyBorder="1"/>
    <xf numFmtId="2" fontId="26" fillId="0" borderId="3" xfId="0" applyNumberFormat="1" applyFont="1" applyBorder="1"/>
    <xf numFmtId="0" fontId="4" fillId="0" borderId="0" xfId="0" applyNumberFormat="1" applyFont="1" applyFill="1" applyBorder="1" applyAlignment="1" applyProtection="1">
      <alignment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29" fillId="2" borderId="3" xfId="0" quotePrefix="1" applyFont="1" applyFill="1" applyBorder="1" applyAlignment="1">
      <alignment horizontal="left" vertical="center"/>
    </xf>
    <xf numFmtId="3" fontId="26" fillId="0" borderId="3" xfId="0" applyNumberFormat="1" applyFont="1" applyBorder="1"/>
    <xf numFmtId="0" fontId="27" fillId="2" borderId="3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 wrapText="1"/>
    </xf>
    <xf numFmtId="1" fontId="33" fillId="0" borderId="3" xfId="1" applyNumberFormat="1" applyFont="1" applyBorder="1" applyAlignment="1">
      <alignment horizontal="right"/>
    </xf>
    <xf numFmtId="1" fontId="26" fillId="0" borderId="3" xfId="0" applyNumberFormat="1" applyFont="1" applyBorder="1"/>
    <xf numFmtId="2" fontId="33" fillId="0" borderId="3" xfId="0" applyNumberFormat="1" applyFont="1" applyBorder="1"/>
    <xf numFmtId="0" fontId="27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0" fontId="34" fillId="3" borderId="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36" fillId="4" borderId="3" xfId="0" applyNumberFormat="1" applyFont="1" applyFill="1" applyBorder="1" applyAlignment="1" applyProtection="1">
      <alignment horizontal="left" vertical="center" wrapText="1"/>
    </xf>
    <xf numFmtId="3" fontId="34" fillId="4" borderId="3" xfId="0" applyNumberFormat="1" applyFont="1" applyFill="1" applyBorder="1" applyAlignment="1">
      <alignment horizontal="right"/>
    </xf>
    <xf numFmtId="2" fontId="37" fillId="4" borderId="3" xfId="0" applyNumberFormat="1" applyFont="1" applyFill="1" applyBorder="1"/>
    <xf numFmtId="0" fontId="36" fillId="2" borderId="3" xfId="0" applyNumberFormat="1" applyFont="1" applyFill="1" applyBorder="1" applyAlignment="1" applyProtection="1">
      <alignment horizontal="left" vertical="center" wrapText="1"/>
    </xf>
    <xf numFmtId="3" fontId="34" fillId="2" borderId="3" xfId="0" applyNumberFormat="1" applyFont="1" applyFill="1" applyBorder="1" applyAlignment="1">
      <alignment horizontal="right"/>
    </xf>
    <xf numFmtId="0" fontId="37" fillId="0" borderId="3" xfId="0" applyFont="1" applyBorder="1"/>
    <xf numFmtId="0" fontId="38" fillId="2" borderId="3" xfId="0" quotePrefix="1" applyFont="1" applyFill="1" applyBorder="1" applyAlignment="1">
      <alignment horizontal="left" vertical="center" wrapText="1" indent="1"/>
    </xf>
    <xf numFmtId="3" fontId="39" fillId="2" borderId="3" xfId="0" applyNumberFormat="1" applyFont="1" applyFill="1" applyBorder="1" applyAlignment="1">
      <alignment horizontal="right"/>
    </xf>
    <xf numFmtId="0" fontId="35" fillId="0" borderId="3" xfId="0" applyFont="1" applyBorder="1"/>
    <xf numFmtId="0" fontId="38" fillId="2" borderId="3" xfId="0" applyFont="1" applyFill="1" applyBorder="1" applyAlignment="1">
      <alignment horizontal="left" vertical="center" indent="1"/>
    </xf>
    <xf numFmtId="3" fontId="34" fillId="2" borderId="3" xfId="0" applyNumberFormat="1" applyFont="1" applyFill="1" applyBorder="1" applyAlignment="1" applyProtection="1">
      <alignment horizontal="right" wrapText="1"/>
    </xf>
    <xf numFmtId="0" fontId="38" fillId="2" borderId="3" xfId="0" applyNumberFormat="1" applyFont="1" applyFill="1" applyBorder="1" applyAlignment="1" applyProtection="1">
      <alignment horizontal="left" vertical="center" wrapText="1" indent="1"/>
    </xf>
    <xf numFmtId="3" fontId="39" fillId="2" borderId="3" xfId="0" applyNumberFormat="1" applyFont="1" applyFill="1" applyBorder="1" applyAlignment="1" applyProtection="1">
      <alignment horizontal="right" wrapText="1"/>
    </xf>
    <xf numFmtId="3" fontId="40" fillId="2" borderId="3" xfId="0" applyNumberFormat="1" applyFont="1" applyFill="1" applyBorder="1" applyAlignment="1">
      <alignment horizontal="right"/>
    </xf>
    <xf numFmtId="3" fontId="40" fillId="2" borderId="3" xfId="0" applyNumberFormat="1" applyFont="1" applyFill="1" applyBorder="1" applyAlignment="1" applyProtection="1">
      <alignment horizontal="right" wrapText="1"/>
    </xf>
    <xf numFmtId="0" fontId="41" fillId="0" borderId="3" xfId="0" applyFont="1" applyBorder="1"/>
    <xf numFmtId="0" fontId="36" fillId="2" borderId="3" xfId="0" applyNumberFormat="1" applyFont="1" applyFill="1" applyBorder="1" applyAlignment="1" applyProtection="1">
      <alignment horizontal="left" vertical="center" wrapText="1" indent="1"/>
    </xf>
    <xf numFmtId="0" fontId="42" fillId="2" borderId="3" xfId="0" applyNumberFormat="1" applyFont="1" applyFill="1" applyBorder="1" applyAlignment="1" applyProtection="1">
      <alignment horizontal="left" vertical="center" wrapText="1" indent="1"/>
    </xf>
    <xf numFmtId="2" fontId="37" fillId="0" borderId="3" xfId="0" applyNumberFormat="1" applyFont="1" applyBorder="1"/>
    <xf numFmtId="2" fontId="35" fillId="0" borderId="3" xfId="0" applyNumberFormat="1" applyFont="1" applyBorder="1"/>
    <xf numFmtId="0" fontId="36" fillId="2" borderId="3" xfId="0" applyFont="1" applyFill="1" applyBorder="1" applyAlignment="1">
      <alignment horizontal="left" vertical="center" indent="1"/>
    </xf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8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3" fontId="2" fillId="3" borderId="3" xfId="0" applyNumberFormat="1" applyFont="1" applyFill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left" vertical="center"/>
    </xf>
    <xf numFmtId="0" fontId="31" fillId="3" borderId="2" xfId="0" applyNumberFormat="1" applyFont="1" applyFill="1" applyBorder="1" applyAlignment="1" applyProtection="1">
      <alignment vertical="center"/>
    </xf>
    <xf numFmtId="3" fontId="2" fillId="0" borderId="3" xfId="0" applyNumberFormat="1" applyFont="1" applyBorder="1" applyAlignment="1">
      <alignment horizontal="right"/>
    </xf>
    <xf numFmtId="3" fontId="2" fillId="3" borderId="3" xfId="0" applyNumberFormat="1" applyFont="1" applyFill="1" applyBorder="1" applyAlignment="1" applyProtection="1">
      <alignment horizontal="right" wrapText="1"/>
    </xf>
    <xf numFmtId="0" fontId="4" fillId="2" borderId="0" xfId="0" applyNumberFormat="1" applyFont="1" applyFill="1" applyBorder="1" applyAlignment="1" applyProtection="1"/>
    <xf numFmtId="0" fontId="27" fillId="2" borderId="0" xfId="0" quotePrefix="1" applyNumberFormat="1" applyFont="1" applyFill="1" applyBorder="1" applyAlignment="1" applyProtection="1">
      <alignment horizontal="left" wrapText="1"/>
    </xf>
    <xf numFmtId="0" fontId="31" fillId="2" borderId="0" xfId="0" applyNumberFormat="1" applyFont="1" applyFill="1" applyBorder="1" applyAlignment="1" applyProtection="1">
      <alignment wrapText="1"/>
    </xf>
    <xf numFmtId="3" fontId="2" fillId="2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 applyProtection="1">
      <alignment horizontal="left" wrapText="1"/>
    </xf>
    <xf numFmtId="0" fontId="31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left" vertical="top" wrapText="1"/>
    </xf>
    <xf numFmtId="0" fontId="27" fillId="3" borderId="1" xfId="0" quotePrefix="1" applyNumberFormat="1" applyFont="1" applyFill="1" applyBorder="1" applyAlignment="1" applyProtection="1">
      <alignment horizontal="left" vertical="center" wrapText="1"/>
    </xf>
    <xf numFmtId="0" fontId="31" fillId="3" borderId="2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31" fillId="0" borderId="2" xfId="0" applyNumberFormat="1" applyFont="1" applyFill="1" applyBorder="1" applyAlignment="1" applyProtection="1">
      <alignment vertical="center" wrapText="1"/>
    </xf>
    <xf numFmtId="0" fontId="27" fillId="0" borderId="2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left" vertical="center" wrapText="1"/>
    </xf>
    <xf numFmtId="0" fontId="27" fillId="2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2" fillId="2" borderId="5" xfId="0" applyNumberFormat="1" applyFont="1" applyFill="1" applyBorder="1" applyAlignment="1" applyProtection="1">
      <alignment horizontal="left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7" fillId="0" borderId="1" xfId="0" quotePrefix="1" applyNumberFormat="1" applyFont="1" applyFill="1" applyBorder="1" applyAlignment="1" applyProtection="1">
      <alignment horizontal="left" vertical="center" wrapText="1"/>
    </xf>
    <xf numFmtId="0" fontId="27" fillId="0" borderId="1" xfId="0" quotePrefix="1" applyFont="1" applyBorder="1" applyAlignment="1">
      <alignment horizontal="left" vertical="center"/>
    </xf>
    <xf numFmtId="0" fontId="31" fillId="0" borderId="2" xfId="0" applyNumberFormat="1" applyFont="1" applyFill="1" applyBorder="1" applyAlignment="1" applyProtection="1">
      <alignment vertical="center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0" fontId="31" fillId="3" borderId="2" xfId="0" applyNumberFormat="1" applyFont="1" applyFill="1" applyBorder="1" applyAlignment="1" applyProtection="1">
      <alignment vertical="center"/>
    </xf>
    <xf numFmtId="0" fontId="27" fillId="0" borderId="1" xfId="0" quotePrefix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8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topLeftCell="A10" workbookViewId="0">
      <selection activeCell="K15" sqref="K15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87" t="s">
        <v>266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2:12" ht="15.75" customHeight="1" x14ac:dyDescent="0.25">
      <c r="B2" s="187" t="s">
        <v>11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2:12" ht="6.75" customHeight="1" x14ac:dyDescent="0.3">
      <c r="B3" s="172"/>
      <c r="C3" s="172"/>
      <c r="D3" s="172"/>
      <c r="E3" s="31"/>
      <c r="F3" s="31"/>
      <c r="G3" s="31"/>
      <c r="H3" s="31"/>
      <c r="I3" s="31"/>
      <c r="J3" s="148"/>
      <c r="K3" s="148"/>
      <c r="L3" s="149"/>
    </row>
    <row r="4" spans="2:12" ht="18" customHeight="1" x14ac:dyDescent="0.25">
      <c r="B4" s="187" t="s">
        <v>59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2:12" ht="18" customHeight="1" x14ac:dyDescent="0.3">
      <c r="B5" s="31"/>
      <c r="C5" s="150"/>
      <c r="D5" s="150"/>
      <c r="E5" s="150"/>
      <c r="F5" s="150"/>
      <c r="G5" s="150"/>
      <c r="H5" s="150"/>
      <c r="I5" s="150"/>
      <c r="J5" s="150"/>
      <c r="K5" s="150"/>
      <c r="L5" s="149"/>
    </row>
    <row r="6" spans="2:12" ht="18.75" x14ac:dyDescent="0.3">
      <c r="B6" s="186" t="s">
        <v>60</v>
      </c>
      <c r="C6" s="186"/>
      <c r="D6" s="186"/>
      <c r="E6" s="186"/>
      <c r="F6" s="186"/>
      <c r="G6" s="151"/>
      <c r="H6" s="151"/>
      <c r="I6" s="151"/>
      <c r="J6" s="151"/>
      <c r="K6" s="152"/>
      <c r="L6" s="149"/>
    </row>
    <row r="7" spans="2:12" ht="54" x14ac:dyDescent="0.25">
      <c r="B7" s="176" t="s">
        <v>7</v>
      </c>
      <c r="C7" s="177"/>
      <c r="D7" s="177"/>
      <c r="E7" s="177"/>
      <c r="F7" s="178"/>
      <c r="G7" s="153" t="s">
        <v>248</v>
      </c>
      <c r="H7" s="154" t="s">
        <v>70</v>
      </c>
      <c r="I7" s="154" t="s">
        <v>267</v>
      </c>
      <c r="J7" s="153" t="s">
        <v>268</v>
      </c>
      <c r="K7" s="154" t="s">
        <v>16</v>
      </c>
      <c r="L7" s="154" t="s">
        <v>51</v>
      </c>
    </row>
    <row r="8" spans="2:12" s="16" customFormat="1" ht="18" x14ac:dyDescent="0.25">
      <c r="B8" s="179">
        <v>1</v>
      </c>
      <c r="C8" s="179"/>
      <c r="D8" s="179"/>
      <c r="E8" s="179"/>
      <c r="F8" s="176"/>
      <c r="G8" s="153">
        <v>2</v>
      </c>
      <c r="H8" s="154"/>
      <c r="I8" s="154">
        <v>4</v>
      </c>
      <c r="J8" s="154">
        <v>5</v>
      </c>
      <c r="K8" s="154" t="s">
        <v>18</v>
      </c>
      <c r="L8" s="154" t="s">
        <v>19</v>
      </c>
    </row>
    <row r="9" spans="2:12" ht="18" x14ac:dyDescent="0.25">
      <c r="B9" s="191" t="s">
        <v>0</v>
      </c>
      <c r="C9" s="171"/>
      <c r="D9" s="171"/>
      <c r="E9" s="171"/>
      <c r="F9" s="192"/>
      <c r="G9" s="155">
        <f>SUM(G10:G11)</f>
        <v>440727</v>
      </c>
      <c r="H9" s="155">
        <f t="shared" ref="H9:J9" si="0">SUM(H10:H11)</f>
        <v>0</v>
      </c>
      <c r="I9" s="155">
        <f t="shared" si="0"/>
        <v>1148710</v>
      </c>
      <c r="J9" s="155">
        <f t="shared" si="0"/>
        <v>527116</v>
      </c>
      <c r="K9" s="156">
        <f>J9/G9*100</f>
        <v>119.60147665107878</v>
      </c>
      <c r="L9" s="156">
        <f>J9/I9*100</f>
        <v>45.887647883277765</v>
      </c>
    </row>
    <row r="10" spans="2:12" ht="18" x14ac:dyDescent="0.25">
      <c r="B10" s="180" t="s">
        <v>52</v>
      </c>
      <c r="C10" s="181"/>
      <c r="D10" s="181"/>
      <c r="E10" s="181"/>
      <c r="F10" s="190"/>
      <c r="G10" s="157">
        <v>440727</v>
      </c>
      <c r="H10" s="157"/>
      <c r="I10" s="157">
        <v>1148710</v>
      </c>
      <c r="J10" s="157">
        <v>527116</v>
      </c>
      <c r="K10" s="156">
        <f t="shared" ref="K10:K13" si="1">J10/G10*100</f>
        <v>119.60147665107878</v>
      </c>
      <c r="L10" s="156">
        <f t="shared" ref="L10:L14" si="2">J10/I10*100</f>
        <v>45.887647883277765</v>
      </c>
    </row>
    <row r="11" spans="2:12" ht="18" x14ac:dyDescent="0.25">
      <c r="B11" s="193" t="s">
        <v>57</v>
      </c>
      <c r="C11" s="190"/>
      <c r="D11" s="190"/>
      <c r="E11" s="190"/>
      <c r="F11" s="190"/>
      <c r="G11" s="157"/>
      <c r="H11" s="157"/>
      <c r="I11" s="157"/>
      <c r="J11" s="157"/>
      <c r="K11" s="156" t="e">
        <f t="shared" si="1"/>
        <v>#DIV/0!</v>
      </c>
      <c r="L11" s="156" t="e">
        <f t="shared" si="2"/>
        <v>#DIV/0!</v>
      </c>
    </row>
    <row r="12" spans="2:12" ht="18" x14ac:dyDescent="0.25">
      <c r="B12" s="158" t="s">
        <v>1</v>
      </c>
      <c r="C12" s="159"/>
      <c r="D12" s="159"/>
      <c r="E12" s="159"/>
      <c r="F12" s="159"/>
      <c r="G12" s="155">
        <f>SUM(G13:G14)</f>
        <v>446907</v>
      </c>
      <c r="H12" s="155">
        <f t="shared" ref="H12:J12" si="3">SUM(H13:H14)</f>
        <v>0</v>
      </c>
      <c r="I12" s="155">
        <f t="shared" si="3"/>
        <v>1188729</v>
      </c>
      <c r="J12" s="155">
        <f t="shared" si="3"/>
        <v>607824</v>
      </c>
      <c r="K12" s="156">
        <f t="shared" si="1"/>
        <v>136.00682021091637</v>
      </c>
      <c r="L12" s="156">
        <f t="shared" si="2"/>
        <v>51.132259749699053</v>
      </c>
    </row>
    <row r="13" spans="2:12" ht="18" x14ac:dyDescent="0.25">
      <c r="B13" s="188" t="s">
        <v>53</v>
      </c>
      <c r="C13" s="181"/>
      <c r="D13" s="181"/>
      <c r="E13" s="181"/>
      <c r="F13" s="181"/>
      <c r="G13" s="157">
        <v>446877</v>
      </c>
      <c r="H13" s="157"/>
      <c r="I13" s="157">
        <v>1181896</v>
      </c>
      <c r="J13" s="157">
        <v>607824</v>
      </c>
      <c r="K13" s="156">
        <f t="shared" si="1"/>
        <v>136.01595069784304</v>
      </c>
      <c r="L13" s="156">
        <f t="shared" si="2"/>
        <v>51.42787521067843</v>
      </c>
    </row>
    <row r="14" spans="2:12" ht="18" x14ac:dyDescent="0.25">
      <c r="B14" s="189" t="s">
        <v>54</v>
      </c>
      <c r="C14" s="190"/>
      <c r="D14" s="190"/>
      <c r="E14" s="190"/>
      <c r="F14" s="190"/>
      <c r="G14" s="160">
        <v>30</v>
      </c>
      <c r="H14" s="160"/>
      <c r="I14" s="160">
        <v>6833</v>
      </c>
      <c r="J14" s="160"/>
      <c r="K14" s="156">
        <f>J14/G14*100</f>
        <v>0</v>
      </c>
      <c r="L14" s="156">
        <f t="shared" si="2"/>
        <v>0</v>
      </c>
    </row>
    <row r="15" spans="2:12" ht="18" x14ac:dyDescent="0.25">
      <c r="B15" s="170" t="s">
        <v>61</v>
      </c>
      <c r="C15" s="171"/>
      <c r="D15" s="171"/>
      <c r="E15" s="171"/>
      <c r="F15" s="171"/>
      <c r="G15" s="155">
        <f>G9-G12</f>
        <v>-6180</v>
      </c>
      <c r="H15" s="155">
        <f t="shared" ref="H15:J15" si="4">H9-H12</f>
        <v>0</v>
      </c>
      <c r="I15" s="155">
        <f t="shared" si="4"/>
        <v>-40019</v>
      </c>
      <c r="J15" s="155">
        <f t="shared" si="4"/>
        <v>-80708</v>
      </c>
      <c r="K15" s="161"/>
      <c r="L15" s="161"/>
    </row>
    <row r="16" spans="2:12" ht="18" x14ac:dyDescent="0.25">
      <c r="B16" s="31"/>
      <c r="C16" s="33"/>
      <c r="D16" s="33"/>
      <c r="E16" s="33"/>
      <c r="F16" s="33"/>
      <c r="G16" s="33"/>
      <c r="H16" s="33"/>
      <c r="I16" s="162"/>
      <c r="J16" s="162"/>
      <c r="K16" s="162"/>
      <c r="L16" s="162"/>
    </row>
    <row r="17" spans="1:43" ht="18" customHeight="1" x14ac:dyDescent="0.25">
      <c r="B17" s="186" t="s">
        <v>62</v>
      </c>
      <c r="C17" s="186"/>
      <c r="D17" s="186"/>
      <c r="E17" s="186"/>
      <c r="F17" s="186"/>
      <c r="G17" s="33"/>
      <c r="H17" s="33"/>
      <c r="I17" s="162"/>
      <c r="J17" s="162"/>
      <c r="K17" s="162"/>
      <c r="L17" s="162"/>
    </row>
    <row r="18" spans="1:43" ht="54" x14ac:dyDescent="0.25">
      <c r="B18" s="176" t="s">
        <v>7</v>
      </c>
      <c r="C18" s="177"/>
      <c r="D18" s="177"/>
      <c r="E18" s="177"/>
      <c r="F18" s="178"/>
      <c r="G18" s="153" t="s">
        <v>269</v>
      </c>
      <c r="H18" s="154" t="s">
        <v>70</v>
      </c>
      <c r="I18" s="154" t="s">
        <v>267</v>
      </c>
      <c r="J18" s="153" t="s">
        <v>268</v>
      </c>
      <c r="K18" s="154" t="s">
        <v>16</v>
      </c>
      <c r="L18" s="154" t="s">
        <v>51</v>
      </c>
    </row>
    <row r="19" spans="1:43" s="16" customFormat="1" ht="18" x14ac:dyDescent="0.25">
      <c r="B19" s="179">
        <v>1</v>
      </c>
      <c r="C19" s="179"/>
      <c r="D19" s="179"/>
      <c r="E19" s="179"/>
      <c r="F19" s="176"/>
      <c r="G19" s="153">
        <v>2</v>
      </c>
      <c r="H19" s="154">
        <v>3</v>
      </c>
      <c r="I19" s="154">
        <v>4</v>
      </c>
      <c r="J19" s="154">
        <v>5</v>
      </c>
      <c r="K19" s="154" t="s">
        <v>18</v>
      </c>
      <c r="L19" s="154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16"/>
      <c r="B20" s="180" t="s">
        <v>55</v>
      </c>
      <c r="C20" s="182"/>
      <c r="D20" s="182"/>
      <c r="E20" s="182"/>
      <c r="F20" s="183"/>
      <c r="G20" s="160"/>
      <c r="H20" s="160"/>
      <c r="I20" s="160"/>
      <c r="J20" s="160"/>
      <c r="K20" s="160"/>
      <c r="L20" s="160"/>
    </row>
    <row r="21" spans="1:43" ht="18" x14ac:dyDescent="0.25">
      <c r="A21" s="16"/>
      <c r="B21" s="180" t="s">
        <v>56</v>
      </c>
      <c r="C21" s="181"/>
      <c r="D21" s="181"/>
      <c r="E21" s="181"/>
      <c r="F21" s="181"/>
      <c r="G21" s="160"/>
      <c r="H21" s="160"/>
      <c r="I21" s="160"/>
      <c r="J21" s="160"/>
      <c r="K21" s="160"/>
      <c r="L21" s="160"/>
    </row>
    <row r="22" spans="1:43" s="23" customFormat="1" ht="15" customHeight="1" x14ac:dyDescent="0.25">
      <c r="A22" s="16"/>
      <c r="B22" s="173" t="s">
        <v>58</v>
      </c>
      <c r="C22" s="174"/>
      <c r="D22" s="174"/>
      <c r="E22" s="174"/>
      <c r="F22" s="175"/>
      <c r="G22" s="155"/>
      <c r="H22" s="155"/>
      <c r="I22" s="155"/>
      <c r="J22" s="155"/>
      <c r="K22" s="155"/>
      <c r="L22" s="15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3" customFormat="1" ht="15" customHeight="1" x14ac:dyDescent="0.25">
      <c r="A23" s="16"/>
      <c r="B23" s="173" t="s">
        <v>63</v>
      </c>
      <c r="C23" s="174"/>
      <c r="D23" s="174"/>
      <c r="E23" s="174"/>
      <c r="F23" s="175"/>
      <c r="G23" s="155">
        <v>42336</v>
      </c>
      <c r="H23" s="155"/>
      <c r="I23" s="155">
        <v>40019</v>
      </c>
      <c r="J23" s="155">
        <v>40019</v>
      </c>
      <c r="K23" s="156">
        <f>J23/G23*100</f>
        <v>94.527116402116405</v>
      </c>
      <c r="L23" s="155">
        <f>J23/I23*100</f>
        <v>100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8" x14ac:dyDescent="0.25">
      <c r="A24" s="16"/>
      <c r="B24" s="170" t="s">
        <v>64</v>
      </c>
      <c r="C24" s="171"/>
      <c r="D24" s="171"/>
      <c r="E24" s="171"/>
      <c r="F24" s="171"/>
      <c r="G24" s="155">
        <v>36156</v>
      </c>
      <c r="H24" s="155"/>
      <c r="I24" s="155"/>
      <c r="J24" s="155">
        <v>-40688</v>
      </c>
      <c r="K24" s="156">
        <f>J24/G24*100</f>
        <v>-112.53457240845226</v>
      </c>
      <c r="L24" s="155" t="e">
        <f>J24/I24*100</f>
        <v>#DIV/0!</v>
      </c>
    </row>
    <row r="25" spans="1:43" ht="18.75" x14ac:dyDescent="0.3">
      <c r="B25" s="163"/>
      <c r="C25" s="164"/>
      <c r="D25" s="164"/>
      <c r="E25" s="164"/>
      <c r="F25" s="164"/>
      <c r="G25" s="165"/>
      <c r="H25" s="165"/>
      <c r="I25" s="165"/>
      <c r="J25" s="165"/>
      <c r="K25" s="165"/>
      <c r="L25" s="149"/>
    </row>
    <row r="26" spans="1:43" ht="18" x14ac:dyDescent="0.25">
      <c r="B26" s="184" t="s">
        <v>68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</row>
    <row r="27" spans="1:43" ht="18.75" x14ac:dyDescent="0.3">
      <c r="B27" s="166"/>
      <c r="C27" s="167"/>
      <c r="D27" s="167"/>
      <c r="E27" s="167"/>
      <c r="F27" s="167"/>
      <c r="G27" s="168"/>
      <c r="H27" s="168"/>
      <c r="I27" s="168"/>
      <c r="J27" s="168"/>
      <c r="K27" s="168"/>
      <c r="L27" s="96"/>
    </row>
    <row r="28" spans="1:43" ht="15" customHeight="1" x14ac:dyDescent="0.25">
      <c r="B28" s="185" t="s">
        <v>73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</row>
    <row r="29" spans="1:43" ht="18" x14ac:dyDescent="0.25">
      <c r="B29" s="185" t="s">
        <v>74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</row>
    <row r="30" spans="1:43" ht="15" customHeight="1" x14ac:dyDescent="0.25">
      <c r="B30" s="185" t="s">
        <v>77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</row>
    <row r="31" spans="1:43" ht="36.75" customHeight="1" x14ac:dyDescent="0.25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</row>
    <row r="32" spans="1:43" ht="15" customHeight="1" x14ac:dyDescent="0.25">
      <c r="B32" s="169" t="s">
        <v>78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</row>
    <row r="33" spans="2:12" x14ac:dyDescent="0.25"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</row>
    <row r="34" spans="2:12" ht="18.75" x14ac:dyDescent="0.3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4"/>
  <sheetViews>
    <sheetView tabSelected="1" topLeftCell="B1" workbookViewId="0">
      <selection activeCell="R4" sqref="R4"/>
    </sheetView>
  </sheetViews>
  <sheetFormatPr defaultRowHeight="15" x14ac:dyDescent="0.25"/>
  <cols>
    <col min="2" max="2" width="7.5703125" bestFit="1" customWidth="1"/>
    <col min="3" max="3" width="8.5703125" bestFit="1" customWidth="1"/>
    <col min="4" max="4" width="9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"/>
      <c r="E1" s="13"/>
      <c r="F1" s="1"/>
      <c r="G1" s="1"/>
      <c r="H1" s="1"/>
      <c r="I1" s="1"/>
      <c r="J1" s="1"/>
      <c r="K1" s="1"/>
    </row>
    <row r="2" spans="2:12" ht="15.75" customHeight="1" x14ac:dyDescent="0.25">
      <c r="B2" s="197" t="s">
        <v>11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2" ht="18" x14ac:dyDescent="0.25">
      <c r="B3" s="1"/>
      <c r="C3" s="1"/>
      <c r="D3" s="1"/>
      <c r="E3" s="13"/>
      <c r="F3" s="1"/>
      <c r="G3" s="1"/>
      <c r="H3" s="1"/>
      <c r="I3" s="1"/>
      <c r="J3" s="2"/>
      <c r="K3" s="2"/>
    </row>
    <row r="4" spans="2:12" ht="18" customHeight="1" x14ac:dyDescent="0.25">
      <c r="B4" s="198" t="s">
        <v>65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</row>
    <row r="5" spans="2:12" ht="18.75" x14ac:dyDescent="0.3">
      <c r="B5" s="13"/>
      <c r="C5" s="13"/>
      <c r="D5" s="13"/>
      <c r="E5" s="13"/>
      <c r="F5" s="13"/>
      <c r="G5" s="13"/>
      <c r="H5" s="13"/>
      <c r="I5" s="13"/>
      <c r="J5" s="108"/>
      <c r="K5" s="108"/>
      <c r="L5" s="96"/>
    </row>
    <row r="6" spans="2:12" ht="15.75" customHeight="1" x14ac:dyDescent="0.25">
      <c r="B6" s="198" t="s">
        <v>17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</row>
    <row r="7" spans="2:12" ht="18.75" x14ac:dyDescent="0.3">
      <c r="B7" s="13"/>
      <c r="C7" s="13"/>
      <c r="D7" s="13"/>
      <c r="E7" s="13"/>
      <c r="F7" s="13"/>
      <c r="G7" s="13"/>
      <c r="H7" s="13"/>
      <c r="I7" s="13"/>
      <c r="J7" s="108"/>
      <c r="K7" s="108"/>
      <c r="L7" s="96"/>
    </row>
    <row r="8" spans="2:12" ht="54" x14ac:dyDescent="0.25">
      <c r="B8" s="194" t="s">
        <v>7</v>
      </c>
      <c r="C8" s="195"/>
      <c r="D8" s="195"/>
      <c r="E8" s="195"/>
      <c r="F8" s="196"/>
      <c r="G8" s="95" t="s">
        <v>248</v>
      </c>
      <c r="H8" s="95" t="s">
        <v>70</v>
      </c>
      <c r="I8" s="95" t="s">
        <v>270</v>
      </c>
      <c r="J8" s="95" t="s">
        <v>268</v>
      </c>
      <c r="K8" s="95" t="s">
        <v>16</v>
      </c>
      <c r="L8" s="95" t="s">
        <v>51</v>
      </c>
    </row>
    <row r="9" spans="2:12" ht="16.5" customHeight="1" x14ac:dyDescent="0.25">
      <c r="B9" s="194">
        <v>1</v>
      </c>
      <c r="C9" s="195"/>
      <c r="D9" s="195"/>
      <c r="E9" s="195"/>
      <c r="F9" s="196"/>
      <c r="G9" s="95">
        <v>2</v>
      </c>
      <c r="H9" s="95">
        <v>3</v>
      </c>
      <c r="I9" s="95">
        <v>4</v>
      </c>
      <c r="J9" s="95">
        <v>5</v>
      </c>
      <c r="K9" s="95" t="s">
        <v>18</v>
      </c>
      <c r="L9" s="95" t="s">
        <v>19</v>
      </c>
    </row>
    <row r="10" spans="2:12" ht="18.75" x14ac:dyDescent="0.3">
      <c r="B10" s="97"/>
      <c r="C10" s="97"/>
      <c r="D10" s="97"/>
      <c r="E10" s="97"/>
      <c r="F10" s="97" t="s">
        <v>20</v>
      </c>
      <c r="G10" s="98">
        <f>G11+G33+G37</f>
        <v>483063</v>
      </c>
      <c r="H10" s="98">
        <f t="shared" ref="H10" si="0">H11+H33</f>
        <v>0</v>
      </c>
      <c r="I10" s="98">
        <f>I11+I33+I37</f>
        <v>1188729</v>
      </c>
      <c r="J10" s="98">
        <f>J11+J33+J37</f>
        <v>567135</v>
      </c>
      <c r="K10" s="99">
        <f>J10/G10*100</f>
        <v>117.40394110085019</v>
      </c>
      <c r="L10" s="99">
        <f>J10/I10*100</f>
        <v>47.709360165353075</v>
      </c>
    </row>
    <row r="11" spans="2:12" ht="15.75" customHeight="1" x14ac:dyDescent="0.3">
      <c r="B11" s="100">
        <v>6</v>
      </c>
      <c r="C11" s="100"/>
      <c r="D11" s="100"/>
      <c r="E11" s="100"/>
      <c r="F11" s="100" t="s">
        <v>2</v>
      </c>
      <c r="G11" s="101">
        <f>G12+G16+G20+G23+G29</f>
        <v>440727</v>
      </c>
      <c r="H11" s="101">
        <f t="shared" ref="H11:J11" si="1">H12+H16+H20+H23+H29</f>
        <v>0</v>
      </c>
      <c r="I11" s="101">
        <f t="shared" si="1"/>
        <v>1148710</v>
      </c>
      <c r="J11" s="101">
        <f t="shared" si="1"/>
        <v>527116</v>
      </c>
      <c r="K11" s="106">
        <f t="shared" ref="K11:K39" si="2">J11/G11*100</f>
        <v>119.60147665107878</v>
      </c>
      <c r="L11" s="106">
        <f t="shared" ref="L11:L38" si="3">J11/I11*100</f>
        <v>45.887647883277765</v>
      </c>
    </row>
    <row r="12" spans="2:12" ht="54" x14ac:dyDescent="0.3">
      <c r="B12" s="100"/>
      <c r="C12" s="100">
        <v>63</v>
      </c>
      <c r="D12" s="100"/>
      <c r="E12" s="100"/>
      <c r="F12" s="100" t="s">
        <v>21</v>
      </c>
      <c r="G12" s="101">
        <f>G13</f>
        <v>417816</v>
      </c>
      <c r="H12" s="101">
        <f t="shared" ref="H12" si="4">H13</f>
        <v>0</v>
      </c>
      <c r="I12" s="101">
        <v>1070000</v>
      </c>
      <c r="J12" s="101">
        <f>J13</f>
        <v>502120</v>
      </c>
      <c r="K12" s="106">
        <f t="shared" si="2"/>
        <v>120.17730292760449</v>
      </c>
      <c r="L12" s="106">
        <f t="shared" si="3"/>
        <v>46.927102803738322</v>
      </c>
    </row>
    <row r="13" spans="2:12" ht="18.75" x14ac:dyDescent="0.3">
      <c r="B13" s="109"/>
      <c r="C13" s="109"/>
      <c r="D13" s="109">
        <v>636</v>
      </c>
      <c r="E13" s="109"/>
      <c r="F13" s="109" t="s">
        <v>79</v>
      </c>
      <c r="G13" s="102">
        <f>SUM(G14:G15)</f>
        <v>417816</v>
      </c>
      <c r="H13" s="102">
        <f t="shared" ref="H13:I13" si="5">SUM(H14:H15)</f>
        <v>0</v>
      </c>
      <c r="I13" s="102">
        <f t="shared" si="5"/>
        <v>0</v>
      </c>
      <c r="J13" s="102">
        <f>SUM(J14:J15)</f>
        <v>502120</v>
      </c>
      <c r="K13" s="107">
        <f t="shared" si="2"/>
        <v>120.17730292760449</v>
      </c>
      <c r="L13" s="107"/>
    </row>
    <row r="14" spans="2:12" ht="18.75" x14ac:dyDescent="0.3">
      <c r="B14" s="109"/>
      <c r="C14" s="109"/>
      <c r="D14" s="110"/>
      <c r="E14" s="110">
        <v>6361</v>
      </c>
      <c r="F14" s="110" t="s">
        <v>81</v>
      </c>
      <c r="G14" s="102">
        <v>417816</v>
      </c>
      <c r="H14" s="102"/>
      <c r="I14" s="102"/>
      <c r="J14" s="111">
        <v>502120</v>
      </c>
      <c r="K14" s="107">
        <f t="shared" si="2"/>
        <v>120.17730292760449</v>
      </c>
      <c r="L14" s="107"/>
    </row>
    <row r="15" spans="2:12" ht="18.75" x14ac:dyDescent="0.3">
      <c r="B15" s="109"/>
      <c r="C15" s="109"/>
      <c r="D15" s="110"/>
      <c r="E15" s="110">
        <v>6362</v>
      </c>
      <c r="F15" s="110" t="s">
        <v>80</v>
      </c>
      <c r="G15" s="102"/>
      <c r="H15" s="102"/>
      <c r="I15" s="102"/>
      <c r="J15" s="94"/>
      <c r="K15" s="107" t="e">
        <f t="shared" si="2"/>
        <v>#DIV/0!</v>
      </c>
      <c r="L15" s="107"/>
    </row>
    <row r="16" spans="2:12" ht="18.75" x14ac:dyDescent="0.3">
      <c r="B16" s="109"/>
      <c r="C16" s="112">
        <v>64</v>
      </c>
      <c r="D16" s="113"/>
      <c r="E16" s="113"/>
      <c r="F16" s="113" t="s">
        <v>82</v>
      </c>
      <c r="G16" s="101">
        <v>39</v>
      </c>
      <c r="H16" s="101">
        <f t="shared" ref="H16:I17" si="6">H17</f>
        <v>0</v>
      </c>
      <c r="I16" s="101">
        <v>55</v>
      </c>
      <c r="J16" s="101">
        <v>28</v>
      </c>
      <c r="K16" s="106">
        <v>118</v>
      </c>
      <c r="L16" s="106">
        <f t="shared" si="3"/>
        <v>50.909090909090907</v>
      </c>
    </row>
    <row r="17" spans="2:12" ht="18.75" x14ac:dyDescent="0.3">
      <c r="B17" s="109"/>
      <c r="C17" s="109"/>
      <c r="D17" s="110">
        <v>641</v>
      </c>
      <c r="E17" s="110"/>
      <c r="F17" s="110" t="s">
        <v>83</v>
      </c>
      <c r="G17" s="102">
        <v>39</v>
      </c>
      <c r="H17" s="102">
        <f t="shared" si="6"/>
        <v>0</v>
      </c>
      <c r="I17" s="102">
        <f t="shared" si="6"/>
        <v>0</v>
      </c>
      <c r="J17" s="102"/>
      <c r="K17" s="107"/>
      <c r="L17" s="107"/>
    </row>
    <row r="18" spans="2:12" ht="18.75" x14ac:dyDescent="0.3">
      <c r="B18" s="109"/>
      <c r="C18" s="109"/>
      <c r="D18" s="110"/>
      <c r="E18" s="110">
        <v>6413</v>
      </c>
      <c r="F18" s="110" t="s">
        <v>84</v>
      </c>
      <c r="G18" s="102">
        <v>1</v>
      </c>
      <c r="H18" s="102"/>
      <c r="I18" s="102"/>
      <c r="J18" s="94">
        <v>1</v>
      </c>
      <c r="K18" s="107"/>
      <c r="L18" s="107"/>
    </row>
    <row r="19" spans="2:12" ht="18.75" x14ac:dyDescent="0.3">
      <c r="B19" s="109"/>
      <c r="C19" s="109"/>
      <c r="D19" s="110"/>
      <c r="E19" s="110">
        <v>6423</v>
      </c>
      <c r="F19" s="110" t="s">
        <v>198</v>
      </c>
      <c r="G19" s="102">
        <v>39</v>
      </c>
      <c r="H19" s="102"/>
      <c r="I19" s="102"/>
      <c r="J19" s="94">
        <v>27</v>
      </c>
      <c r="K19" s="107"/>
      <c r="L19" s="107"/>
    </row>
    <row r="20" spans="2:12" ht="18.75" x14ac:dyDescent="0.3">
      <c r="B20" s="109"/>
      <c r="C20" s="112">
        <v>65</v>
      </c>
      <c r="D20" s="113"/>
      <c r="E20" s="113"/>
      <c r="F20" s="113" t="s">
        <v>85</v>
      </c>
      <c r="G20" s="101">
        <f>G21</f>
        <v>40</v>
      </c>
      <c r="H20" s="101">
        <f t="shared" ref="H20" si="7">H21</f>
        <v>0</v>
      </c>
      <c r="I20" s="101">
        <v>500</v>
      </c>
      <c r="J20" s="101">
        <f>J21</f>
        <v>215</v>
      </c>
      <c r="K20" s="106">
        <f t="shared" si="2"/>
        <v>537.5</v>
      </c>
      <c r="L20" s="106">
        <f t="shared" si="3"/>
        <v>43</v>
      </c>
    </row>
    <row r="21" spans="2:12" ht="18.75" x14ac:dyDescent="0.3">
      <c r="B21" s="109"/>
      <c r="C21" s="109"/>
      <c r="D21" s="110">
        <v>652</v>
      </c>
      <c r="E21" s="110"/>
      <c r="F21" s="110" t="s">
        <v>86</v>
      </c>
      <c r="G21" s="102">
        <v>40</v>
      </c>
      <c r="H21" s="102"/>
      <c r="I21" s="102"/>
      <c r="J21" s="94">
        <f>J22</f>
        <v>215</v>
      </c>
      <c r="K21" s="107">
        <f t="shared" si="2"/>
        <v>537.5</v>
      </c>
      <c r="L21" s="107"/>
    </row>
    <row r="22" spans="2:12" ht="18.75" x14ac:dyDescent="0.3">
      <c r="B22" s="109"/>
      <c r="C22" s="109"/>
      <c r="D22" s="110"/>
      <c r="E22" s="110">
        <v>6526</v>
      </c>
      <c r="F22" s="110" t="s">
        <v>87</v>
      </c>
      <c r="G22" s="102">
        <v>40</v>
      </c>
      <c r="H22" s="102"/>
      <c r="I22" s="102"/>
      <c r="J22" s="94">
        <v>215</v>
      </c>
      <c r="K22" s="107">
        <f t="shared" si="2"/>
        <v>537.5</v>
      </c>
      <c r="L22" s="107"/>
    </row>
    <row r="23" spans="2:12" ht="54" x14ac:dyDescent="0.3">
      <c r="B23" s="109"/>
      <c r="C23" s="112">
        <v>66</v>
      </c>
      <c r="D23" s="113"/>
      <c r="E23" s="113"/>
      <c r="F23" s="100" t="s">
        <v>22</v>
      </c>
      <c r="G23" s="101">
        <f>G24+G26</f>
        <v>1933</v>
      </c>
      <c r="H23" s="101">
        <f t="shared" ref="H23:J23" si="8">H24+H26</f>
        <v>0</v>
      </c>
      <c r="I23" s="101">
        <v>25655</v>
      </c>
      <c r="J23" s="101">
        <f t="shared" si="8"/>
        <v>1304</v>
      </c>
      <c r="K23" s="106">
        <f t="shared" si="2"/>
        <v>67.459906880496632</v>
      </c>
      <c r="L23" s="106">
        <f t="shared" si="3"/>
        <v>5.082829857727539</v>
      </c>
    </row>
    <row r="24" spans="2:12" ht="36" x14ac:dyDescent="0.3">
      <c r="B24" s="109"/>
      <c r="C24" s="112"/>
      <c r="D24" s="110">
        <v>661</v>
      </c>
      <c r="E24" s="110"/>
      <c r="F24" s="114" t="s">
        <v>23</v>
      </c>
      <c r="G24" s="102">
        <f>G25</f>
        <v>178</v>
      </c>
      <c r="H24" s="102">
        <f t="shared" ref="H24:I24" si="9">H25</f>
        <v>0</v>
      </c>
      <c r="I24" s="102">
        <f t="shared" si="9"/>
        <v>0</v>
      </c>
      <c r="J24" s="102">
        <v>254</v>
      </c>
      <c r="K24" s="107">
        <f t="shared" si="2"/>
        <v>142.69662921348313</v>
      </c>
      <c r="L24" s="107"/>
    </row>
    <row r="25" spans="2:12" ht="18.75" x14ac:dyDescent="0.3">
      <c r="B25" s="109"/>
      <c r="C25" s="112"/>
      <c r="D25" s="110"/>
      <c r="E25" s="110">
        <v>6615</v>
      </c>
      <c r="F25" s="114" t="s">
        <v>88</v>
      </c>
      <c r="G25" s="102">
        <v>178</v>
      </c>
      <c r="H25" s="102"/>
      <c r="I25" s="102"/>
      <c r="J25" s="94">
        <v>254</v>
      </c>
      <c r="K25" s="107">
        <f t="shared" si="2"/>
        <v>142.69662921348313</v>
      </c>
      <c r="L25" s="107"/>
    </row>
    <row r="26" spans="2:12" ht="36" x14ac:dyDescent="0.3">
      <c r="B26" s="109"/>
      <c r="C26" s="112"/>
      <c r="D26" s="110">
        <v>663</v>
      </c>
      <c r="E26" s="110"/>
      <c r="F26" s="114" t="s">
        <v>89</v>
      </c>
      <c r="G26" s="102">
        <f>SUM(G27:G28)</f>
        <v>1755</v>
      </c>
      <c r="H26" s="102">
        <f t="shared" ref="H26:J26" si="10">SUM(H27:H28)</f>
        <v>0</v>
      </c>
      <c r="I26" s="102">
        <f t="shared" si="10"/>
        <v>0</v>
      </c>
      <c r="J26" s="115">
        <f t="shared" si="10"/>
        <v>1050</v>
      </c>
      <c r="K26" s="107">
        <f t="shared" si="2"/>
        <v>59.82905982905983</v>
      </c>
      <c r="L26" s="107"/>
    </row>
    <row r="27" spans="2:12" ht="18.75" x14ac:dyDescent="0.3">
      <c r="B27" s="109"/>
      <c r="C27" s="112"/>
      <c r="D27" s="110"/>
      <c r="E27" s="110">
        <v>6631</v>
      </c>
      <c r="F27" s="114" t="s">
        <v>90</v>
      </c>
      <c r="G27" s="102">
        <v>1755</v>
      </c>
      <c r="H27" s="102"/>
      <c r="I27" s="102"/>
      <c r="J27" s="94">
        <v>1050</v>
      </c>
      <c r="K27" s="107">
        <f t="shared" si="2"/>
        <v>59.82905982905983</v>
      </c>
      <c r="L27" s="107"/>
    </row>
    <row r="28" spans="2:12" ht="18.75" x14ac:dyDescent="0.3">
      <c r="B28" s="109"/>
      <c r="C28" s="112"/>
      <c r="D28" s="110"/>
      <c r="E28" s="110">
        <v>6632</v>
      </c>
      <c r="F28" s="114" t="s">
        <v>91</v>
      </c>
      <c r="G28" s="102"/>
      <c r="H28" s="102"/>
      <c r="I28" s="102"/>
      <c r="J28" s="94"/>
      <c r="K28" s="107"/>
      <c r="L28" s="107"/>
    </row>
    <row r="29" spans="2:12" ht="36" x14ac:dyDescent="0.3">
      <c r="B29" s="109"/>
      <c r="C29" s="112">
        <v>67</v>
      </c>
      <c r="D29" s="113"/>
      <c r="E29" s="113"/>
      <c r="F29" s="100" t="s">
        <v>92</v>
      </c>
      <c r="G29" s="101">
        <f>G30</f>
        <v>20899</v>
      </c>
      <c r="H29" s="101">
        <f t="shared" ref="H29:J30" si="11">H30</f>
        <v>0</v>
      </c>
      <c r="I29" s="101">
        <v>52500</v>
      </c>
      <c r="J29" s="101">
        <f t="shared" si="11"/>
        <v>23449</v>
      </c>
      <c r="K29" s="106">
        <f t="shared" si="2"/>
        <v>112.20154074357625</v>
      </c>
      <c r="L29" s="106">
        <f t="shared" si="3"/>
        <v>44.66476190476191</v>
      </c>
    </row>
    <row r="30" spans="2:12" ht="36" x14ac:dyDescent="0.3">
      <c r="B30" s="109"/>
      <c r="C30" s="112"/>
      <c r="D30" s="110">
        <v>671</v>
      </c>
      <c r="E30" s="110"/>
      <c r="F30" s="114" t="s">
        <v>93</v>
      </c>
      <c r="G30" s="102">
        <f>G31</f>
        <v>20899</v>
      </c>
      <c r="H30" s="102">
        <f t="shared" si="11"/>
        <v>0</v>
      </c>
      <c r="I30" s="102">
        <f t="shared" si="11"/>
        <v>0</v>
      </c>
      <c r="J30" s="102">
        <f t="shared" si="11"/>
        <v>23449</v>
      </c>
      <c r="K30" s="107">
        <f t="shared" si="2"/>
        <v>112.20154074357625</v>
      </c>
      <c r="L30" s="107"/>
    </row>
    <row r="31" spans="2:12" ht="36" x14ac:dyDescent="0.3">
      <c r="B31" s="109"/>
      <c r="C31" s="112"/>
      <c r="D31" s="110"/>
      <c r="E31" s="110">
        <v>6711</v>
      </c>
      <c r="F31" s="114" t="s">
        <v>94</v>
      </c>
      <c r="G31" s="102">
        <v>20899</v>
      </c>
      <c r="H31" s="102"/>
      <c r="I31" s="102"/>
      <c r="J31" s="94">
        <v>23449</v>
      </c>
      <c r="K31" s="107">
        <f t="shared" si="2"/>
        <v>112.20154074357625</v>
      </c>
      <c r="L31" s="107"/>
    </row>
    <row r="32" spans="2:12" ht="18.75" x14ac:dyDescent="0.3">
      <c r="B32" s="109"/>
      <c r="C32" s="109"/>
      <c r="D32" s="110"/>
      <c r="E32" s="110" t="s">
        <v>24</v>
      </c>
      <c r="F32" s="114"/>
      <c r="G32" s="102"/>
      <c r="H32" s="102"/>
      <c r="I32" s="102"/>
      <c r="J32" s="94"/>
      <c r="K32" s="107"/>
      <c r="L32" s="107"/>
    </row>
    <row r="33" spans="2:12" s="22" customFormat="1" ht="36" x14ac:dyDescent="0.3">
      <c r="B33" s="112">
        <v>7</v>
      </c>
      <c r="C33" s="112"/>
      <c r="D33" s="113"/>
      <c r="E33" s="113"/>
      <c r="F33" s="100" t="s">
        <v>3</v>
      </c>
      <c r="G33" s="101">
        <f>G34</f>
        <v>0</v>
      </c>
      <c r="H33" s="101">
        <f t="shared" ref="H33:J35" si="12">H34</f>
        <v>0</v>
      </c>
      <c r="I33" s="101">
        <f t="shared" si="12"/>
        <v>0</v>
      </c>
      <c r="J33" s="101">
        <f t="shared" si="12"/>
        <v>0</v>
      </c>
      <c r="K33" s="106" t="e">
        <f t="shared" si="2"/>
        <v>#DIV/0!</v>
      </c>
      <c r="L33" s="106" t="e">
        <f t="shared" si="3"/>
        <v>#DIV/0!</v>
      </c>
    </row>
    <row r="34" spans="2:12" ht="36" x14ac:dyDescent="0.3">
      <c r="B34" s="109"/>
      <c r="C34" s="112">
        <v>72</v>
      </c>
      <c r="D34" s="113"/>
      <c r="E34" s="113"/>
      <c r="F34" s="116" t="s">
        <v>25</v>
      </c>
      <c r="G34" s="101">
        <f>G35</f>
        <v>0</v>
      </c>
      <c r="H34" s="101">
        <f t="shared" si="12"/>
        <v>0</v>
      </c>
      <c r="I34" s="101"/>
      <c r="J34" s="101">
        <f t="shared" si="12"/>
        <v>0</v>
      </c>
      <c r="K34" s="106" t="e">
        <f t="shared" si="2"/>
        <v>#DIV/0!</v>
      </c>
      <c r="L34" s="106" t="e">
        <f t="shared" si="3"/>
        <v>#DIV/0!</v>
      </c>
    </row>
    <row r="35" spans="2:12" ht="36" x14ac:dyDescent="0.3">
      <c r="B35" s="109"/>
      <c r="C35" s="109"/>
      <c r="D35" s="109">
        <v>721</v>
      </c>
      <c r="E35" s="109"/>
      <c r="F35" s="117" t="s">
        <v>26</v>
      </c>
      <c r="G35" s="102">
        <f>G36</f>
        <v>0</v>
      </c>
      <c r="H35" s="102">
        <f t="shared" si="12"/>
        <v>0</v>
      </c>
      <c r="I35" s="102">
        <f t="shared" si="12"/>
        <v>0</v>
      </c>
      <c r="J35" s="102">
        <f t="shared" si="12"/>
        <v>0</v>
      </c>
      <c r="K35" s="107" t="e">
        <f t="shared" si="2"/>
        <v>#DIV/0!</v>
      </c>
      <c r="L35" s="106"/>
    </row>
    <row r="36" spans="2:12" ht="18.75" x14ac:dyDescent="0.3">
      <c r="B36" s="109"/>
      <c r="C36" s="109"/>
      <c r="D36" s="109"/>
      <c r="E36" s="109">
        <v>7211</v>
      </c>
      <c r="F36" s="117" t="s">
        <v>27</v>
      </c>
      <c r="G36" s="102"/>
      <c r="H36" s="102"/>
      <c r="I36" s="102"/>
      <c r="J36" s="94"/>
      <c r="K36" s="107" t="e">
        <f t="shared" si="2"/>
        <v>#DIV/0!</v>
      </c>
      <c r="L36" s="106"/>
    </row>
    <row r="37" spans="2:12" ht="18.75" x14ac:dyDescent="0.3">
      <c r="B37" s="112">
        <v>9</v>
      </c>
      <c r="C37" s="112"/>
      <c r="D37" s="112"/>
      <c r="E37" s="112"/>
      <c r="F37" s="116" t="s">
        <v>159</v>
      </c>
      <c r="G37" s="101">
        <v>42336</v>
      </c>
      <c r="H37" s="101">
        <f t="shared" ref="H37:H38" si="13">H38</f>
        <v>0</v>
      </c>
      <c r="I37" s="101">
        <f>I38</f>
        <v>40019</v>
      </c>
      <c r="J37" s="101">
        <v>40019</v>
      </c>
      <c r="K37" s="106">
        <f t="shared" si="2"/>
        <v>94.527116402116405</v>
      </c>
      <c r="L37" s="106">
        <f t="shared" si="3"/>
        <v>100</v>
      </c>
    </row>
    <row r="38" spans="2:12" ht="18.75" x14ac:dyDescent="0.3">
      <c r="B38" s="112"/>
      <c r="C38" s="112">
        <v>92</v>
      </c>
      <c r="D38" s="112"/>
      <c r="E38" s="112"/>
      <c r="F38" s="116" t="s">
        <v>160</v>
      </c>
      <c r="G38" s="101">
        <v>42336</v>
      </c>
      <c r="H38" s="101">
        <f t="shared" si="13"/>
        <v>0</v>
      </c>
      <c r="I38" s="101">
        <v>40019</v>
      </c>
      <c r="J38" s="101">
        <v>40019</v>
      </c>
      <c r="K38" s="106">
        <f t="shared" si="2"/>
        <v>94.527116402116405</v>
      </c>
      <c r="L38" s="106">
        <f t="shared" si="3"/>
        <v>100</v>
      </c>
    </row>
    <row r="39" spans="2:12" ht="18.75" x14ac:dyDescent="0.3">
      <c r="B39" s="109"/>
      <c r="C39" s="109"/>
      <c r="D39" s="109">
        <v>922</v>
      </c>
      <c r="E39" s="109" t="s">
        <v>15</v>
      </c>
      <c r="F39" s="117" t="s">
        <v>161</v>
      </c>
      <c r="G39" s="102">
        <v>42336</v>
      </c>
      <c r="H39" s="102"/>
      <c r="I39" s="102">
        <v>40019</v>
      </c>
      <c r="J39" s="118">
        <v>40019</v>
      </c>
      <c r="K39" s="107">
        <f t="shared" si="2"/>
        <v>94.527116402116405</v>
      </c>
      <c r="L39" s="107"/>
    </row>
    <row r="40" spans="2:12" ht="15.75" customHeight="1" x14ac:dyDescent="0.3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2:12" ht="54" x14ac:dyDescent="0.25">
      <c r="B41" s="194" t="s">
        <v>7</v>
      </c>
      <c r="C41" s="195"/>
      <c r="D41" s="195"/>
      <c r="E41" s="195"/>
      <c r="F41" s="196"/>
      <c r="G41" s="95" t="s">
        <v>249</v>
      </c>
      <c r="H41" s="95" t="s">
        <v>70</v>
      </c>
      <c r="I41" s="95" t="s">
        <v>271</v>
      </c>
      <c r="J41" s="95" t="s">
        <v>268</v>
      </c>
      <c r="K41" s="95" t="s">
        <v>16</v>
      </c>
      <c r="L41" s="95" t="s">
        <v>51</v>
      </c>
    </row>
    <row r="42" spans="2:12" ht="12.75" customHeight="1" x14ac:dyDescent="0.25">
      <c r="B42" s="194">
        <v>1</v>
      </c>
      <c r="C42" s="195"/>
      <c r="D42" s="195"/>
      <c r="E42" s="195"/>
      <c r="F42" s="196"/>
      <c r="G42" s="95">
        <v>2</v>
      </c>
      <c r="H42" s="95">
        <v>3</v>
      </c>
      <c r="I42" s="95">
        <v>4</v>
      </c>
      <c r="J42" s="95">
        <v>5</v>
      </c>
      <c r="K42" s="95" t="s">
        <v>18</v>
      </c>
      <c r="L42" s="95" t="s">
        <v>19</v>
      </c>
    </row>
    <row r="43" spans="2:12" ht="18.75" x14ac:dyDescent="0.3">
      <c r="B43" s="97"/>
      <c r="C43" s="97"/>
      <c r="D43" s="97"/>
      <c r="E43" s="97"/>
      <c r="F43" s="97" t="s">
        <v>8</v>
      </c>
      <c r="G43" s="98">
        <f>G44+G98</f>
        <v>446908.04</v>
      </c>
      <c r="H43" s="98"/>
      <c r="I43" s="98">
        <f>I44+I98</f>
        <v>1188729</v>
      </c>
      <c r="J43" s="98">
        <f>J44+J98</f>
        <v>607824</v>
      </c>
      <c r="K43" s="99">
        <f>J43/G43*100</f>
        <v>136.00650370935372</v>
      </c>
      <c r="L43" s="99">
        <f>J43/I43*100</f>
        <v>51.132259749699053</v>
      </c>
    </row>
    <row r="44" spans="2:12" ht="18.75" x14ac:dyDescent="0.3">
      <c r="B44" s="100">
        <v>3</v>
      </c>
      <c r="C44" s="100"/>
      <c r="D44" s="100"/>
      <c r="E44" s="100"/>
      <c r="F44" s="100" t="s">
        <v>4</v>
      </c>
      <c r="G44" s="101">
        <f>G45+G53+G84+G89+G93</f>
        <v>446878.04</v>
      </c>
      <c r="H44" s="101"/>
      <c r="I44" s="101">
        <f>I45+I53+I84+I89+I93</f>
        <v>1188729</v>
      </c>
      <c r="J44" s="101">
        <f>J45+J53+J84+J89+J93</f>
        <v>607824</v>
      </c>
      <c r="K44" s="106">
        <f t="shared" ref="K44:K108" si="14">J44/G44*100</f>
        <v>136.01563415378388</v>
      </c>
      <c r="L44" s="106">
        <f t="shared" ref="L44:L99" si="15">J44/I44*100</f>
        <v>51.132259749699053</v>
      </c>
    </row>
    <row r="45" spans="2:12" ht="18.75" x14ac:dyDescent="0.3">
      <c r="B45" s="100"/>
      <c r="C45" s="100">
        <v>31</v>
      </c>
      <c r="D45" s="100"/>
      <c r="E45" s="100"/>
      <c r="F45" s="100" t="s">
        <v>5</v>
      </c>
      <c r="G45" s="101">
        <f>G46+G49+G51</f>
        <v>370698</v>
      </c>
      <c r="H45" s="101"/>
      <c r="I45" s="101">
        <v>910031</v>
      </c>
      <c r="J45" s="101">
        <f>J46+J49+J51</f>
        <v>465599</v>
      </c>
      <c r="K45" s="106">
        <f t="shared" si="14"/>
        <v>125.60062368828535</v>
      </c>
      <c r="L45" s="106">
        <f t="shared" si="15"/>
        <v>51.162982359941587</v>
      </c>
    </row>
    <row r="46" spans="2:12" ht="18.75" x14ac:dyDescent="0.3">
      <c r="B46" s="109"/>
      <c r="C46" s="109"/>
      <c r="D46" s="109">
        <v>311</v>
      </c>
      <c r="E46" s="109"/>
      <c r="F46" s="109" t="s">
        <v>28</v>
      </c>
      <c r="G46" s="102">
        <v>306811</v>
      </c>
      <c r="H46" s="102">
        <f t="shared" ref="H46" si="16">SUM(H47:H48)</f>
        <v>0</v>
      </c>
      <c r="I46" s="102"/>
      <c r="J46" s="102">
        <v>390745</v>
      </c>
      <c r="K46" s="107">
        <f t="shared" si="14"/>
        <v>127.35690702093471</v>
      </c>
      <c r="L46" s="107"/>
    </row>
    <row r="47" spans="2:12" ht="18.75" x14ac:dyDescent="0.3">
      <c r="B47" s="109"/>
      <c r="C47" s="109"/>
      <c r="D47" s="109"/>
      <c r="E47" s="109">
        <v>3111</v>
      </c>
      <c r="F47" s="109" t="s">
        <v>29</v>
      </c>
      <c r="G47" s="102">
        <v>306811</v>
      </c>
      <c r="H47" s="102"/>
      <c r="I47" s="102"/>
      <c r="J47" s="102">
        <v>380927</v>
      </c>
      <c r="K47" s="107">
        <f t="shared" si="14"/>
        <v>124.15689137612407</v>
      </c>
      <c r="L47" s="107"/>
    </row>
    <row r="48" spans="2:12" ht="18.75" x14ac:dyDescent="0.3">
      <c r="B48" s="109"/>
      <c r="C48" s="109"/>
      <c r="D48" s="109"/>
      <c r="E48" s="109">
        <v>3113</v>
      </c>
      <c r="F48" s="109" t="s">
        <v>95</v>
      </c>
      <c r="G48" s="102"/>
      <c r="H48" s="102"/>
      <c r="I48" s="102"/>
      <c r="J48" s="102">
        <v>9818</v>
      </c>
      <c r="K48" s="107" t="e">
        <f t="shared" si="14"/>
        <v>#DIV/0!</v>
      </c>
      <c r="L48" s="107"/>
    </row>
    <row r="49" spans="2:12" ht="18.75" x14ac:dyDescent="0.3">
      <c r="B49" s="109"/>
      <c r="C49" s="109"/>
      <c r="D49" s="109">
        <v>312</v>
      </c>
      <c r="E49" s="109"/>
      <c r="F49" s="109" t="s">
        <v>96</v>
      </c>
      <c r="G49" s="102">
        <v>13482</v>
      </c>
      <c r="H49" s="102">
        <f t="shared" ref="H49:I49" si="17">H50</f>
        <v>0</v>
      </c>
      <c r="I49" s="102">
        <f t="shared" si="17"/>
        <v>0</v>
      </c>
      <c r="J49" s="102">
        <v>10742</v>
      </c>
      <c r="K49" s="107">
        <f t="shared" si="14"/>
        <v>79.676605844830135</v>
      </c>
      <c r="L49" s="107"/>
    </row>
    <row r="50" spans="2:12" ht="18.75" x14ac:dyDescent="0.3">
      <c r="B50" s="109"/>
      <c r="C50" s="109"/>
      <c r="D50" s="109"/>
      <c r="E50" s="109">
        <v>3121</v>
      </c>
      <c r="F50" s="109" t="s">
        <v>96</v>
      </c>
      <c r="G50" s="102">
        <v>13482</v>
      </c>
      <c r="H50" s="102"/>
      <c r="I50" s="102"/>
      <c r="J50" s="94">
        <v>10742</v>
      </c>
      <c r="K50" s="107">
        <f t="shared" si="14"/>
        <v>79.676605844830135</v>
      </c>
      <c r="L50" s="107"/>
    </row>
    <row r="51" spans="2:12" ht="18.75" x14ac:dyDescent="0.3">
      <c r="B51" s="109"/>
      <c r="C51" s="109"/>
      <c r="D51" s="109">
        <v>313</v>
      </c>
      <c r="E51" s="109"/>
      <c r="F51" s="109" t="s">
        <v>97</v>
      </c>
      <c r="G51" s="102">
        <f>G52</f>
        <v>50405</v>
      </c>
      <c r="H51" s="102">
        <f t="shared" ref="H51" si="18">H52</f>
        <v>0</v>
      </c>
      <c r="I51" s="102"/>
      <c r="J51" s="102">
        <v>64112</v>
      </c>
      <c r="K51" s="107">
        <f t="shared" si="14"/>
        <v>127.19373078067653</v>
      </c>
      <c r="L51" s="107"/>
    </row>
    <row r="52" spans="2:12" ht="18.75" x14ac:dyDescent="0.3">
      <c r="B52" s="109"/>
      <c r="C52" s="109"/>
      <c r="D52" s="109"/>
      <c r="E52" s="109">
        <v>3132</v>
      </c>
      <c r="F52" s="109" t="s">
        <v>98</v>
      </c>
      <c r="G52" s="102">
        <v>50405</v>
      </c>
      <c r="H52" s="102"/>
      <c r="I52" s="102"/>
      <c r="J52" s="119">
        <v>64112</v>
      </c>
      <c r="K52" s="107">
        <f t="shared" si="14"/>
        <v>127.19373078067653</v>
      </c>
      <c r="L52" s="107"/>
    </row>
    <row r="53" spans="2:12" ht="18.75" x14ac:dyDescent="0.3">
      <c r="B53" s="109"/>
      <c r="C53" s="112">
        <v>32</v>
      </c>
      <c r="D53" s="113"/>
      <c r="E53" s="113"/>
      <c r="F53" s="112" t="s">
        <v>12</v>
      </c>
      <c r="G53" s="101">
        <f>G54+G58+G65+G75+G77</f>
        <v>75019.039999999994</v>
      </c>
      <c r="H53" s="101"/>
      <c r="I53" s="101">
        <v>276218</v>
      </c>
      <c r="J53" s="101">
        <f>J54+J58+J65+J75+J77</f>
        <v>141101</v>
      </c>
      <c r="K53" s="106">
        <f t="shared" si="14"/>
        <v>188.08691766783474</v>
      </c>
      <c r="L53" s="106">
        <f t="shared" si="15"/>
        <v>51.08320239810584</v>
      </c>
    </row>
    <row r="54" spans="2:12" ht="18.75" x14ac:dyDescent="0.3">
      <c r="B54" s="109"/>
      <c r="C54" s="109"/>
      <c r="D54" s="109">
        <v>321</v>
      </c>
      <c r="E54" s="109"/>
      <c r="F54" s="109" t="s">
        <v>30</v>
      </c>
      <c r="G54" s="102">
        <v>10790</v>
      </c>
      <c r="H54" s="102">
        <f t="shared" ref="H54" si="19">SUM(H55:H57)</f>
        <v>0</v>
      </c>
      <c r="I54" s="102"/>
      <c r="J54" s="102">
        <v>10551</v>
      </c>
      <c r="K54" s="107">
        <f t="shared" si="14"/>
        <v>97.784986098239116</v>
      </c>
      <c r="L54" s="107"/>
    </row>
    <row r="55" spans="2:12" ht="18.75" x14ac:dyDescent="0.3">
      <c r="B55" s="109"/>
      <c r="C55" s="112"/>
      <c r="D55" s="109"/>
      <c r="E55" s="109">
        <v>3211</v>
      </c>
      <c r="F55" s="117" t="s">
        <v>31</v>
      </c>
      <c r="G55" s="102">
        <v>4233.34</v>
      </c>
      <c r="H55" s="102"/>
      <c r="I55" s="102"/>
      <c r="J55" s="120">
        <v>3759</v>
      </c>
      <c r="K55" s="107">
        <f t="shared" si="14"/>
        <v>88.795135755691717</v>
      </c>
      <c r="L55" s="107"/>
    </row>
    <row r="56" spans="2:12" ht="18.75" x14ac:dyDescent="0.3">
      <c r="B56" s="109"/>
      <c r="C56" s="112"/>
      <c r="D56" s="109"/>
      <c r="E56" s="109">
        <v>3212</v>
      </c>
      <c r="F56" s="117" t="s">
        <v>99</v>
      </c>
      <c r="G56" s="102">
        <v>5784</v>
      </c>
      <c r="H56" s="102"/>
      <c r="I56" s="102"/>
      <c r="J56" s="94">
        <v>5817</v>
      </c>
      <c r="K56" s="107">
        <f t="shared" si="14"/>
        <v>100.57053941908714</v>
      </c>
      <c r="L56" s="107"/>
    </row>
    <row r="57" spans="2:12" ht="18.75" x14ac:dyDescent="0.3">
      <c r="B57" s="109"/>
      <c r="C57" s="112"/>
      <c r="D57" s="109"/>
      <c r="E57" s="109">
        <v>3213</v>
      </c>
      <c r="F57" s="117" t="s">
        <v>100</v>
      </c>
      <c r="G57" s="102">
        <v>773</v>
      </c>
      <c r="H57" s="102"/>
      <c r="I57" s="102"/>
      <c r="J57" s="94">
        <v>245</v>
      </c>
      <c r="K57" s="107">
        <f t="shared" si="14"/>
        <v>31.694695989650711</v>
      </c>
      <c r="L57" s="107"/>
    </row>
    <row r="58" spans="2:12" ht="18.75" x14ac:dyDescent="0.3">
      <c r="B58" s="109"/>
      <c r="C58" s="112"/>
      <c r="D58" s="109">
        <v>322</v>
      </c>
      <c r="E58" s="109"/>
      <c r="F58" s="117" t="s">
        <v>101</v>
      </c>
      <c r="G58" s="102">
        <v>6720</v>
      </c>
      <c r="H58" s="102">
        <f t="shared" ref="H58:I58" si="20">SUM(H59:H64)</f>
        <v>0</v>
      </c>
      <c r="I58" s="102">
        <f t="shared" si="20"/>
        <v>0</v>
      </c>
      <c r="J58" s="105">
        <v>9755</v>
      </c>
      <c r="K58" s="107">
        <f t="shared" si="14"/>
        <v>145.16369047619045</v>
      </c>
      <c r="L58" s="107"/>
    </row>
    <row r="59" spans="2:12" ht="36" x14ac:dyDescent="0.3">
      <c r="B59" s="109"/>
      <c r="C59" s="112"/>
      <c r="D59" s="109"/>
      <c r="E59" s="109">
        <v>3221</v>
      </c>
      <c r="F59" s="117" t="s">
        <v>102</v>
      </c>
      <c r="G59" s="102">
        <v>3259</v>
      </c>
      <c r="H59" s="102"/>
      <c r="I59" s="102"/>
      <c r="J59" s="94">
        <v>3500</v>
      </c>
      <c r="K59" s="107">
        <f t="shared" si="14"/>
        <v>107.39490641301013</v>
      </c>
      <c r="L59" s="107"/>
    </row>
    <row r="60" spans="2:12" ht="18.75" x14ac:dyDescent="0.3">
      <c r="B60" s="109"/>
      <c r="C60" s="112"/>
      <c r="D60" s="109"/>
      <c r="E60" s="109">
        <v>3222</v>
      </c>
      <c r="F60" s="117" t="s">
        <v>103</v>
      </c>
      <c r="G60" s="102">
        <v>23.68</v>
      </c>
      <c r="H60" s="102"/>
      <c r="I60" s="102"/>
      <c r="J60" s="94">
        <v>14</v>
      </c>
      <c r="K60" s="107">
        <f t="shared" si="14"/>
        <v>59.121621621621621</v>
      </c>
      <c r="L60" s="107"/>
    </row>
    <row r="61" spans="2:12" ht="18.75" x14ac:dyDescent="0.3">
      <c r="B61" s="109"/>
      <c r="C61" s="112"/>
      <c r="D61" s="109"/>
      <c r="E61" s="109">
        <v>3223</v>
      </c>
      <c r="F61" s="117" t="s">
        <v>104</v>
      </c>
      <c r="G61" s="102">
        <v>3309</v>
      </c>
      <c r="H61" s="102"/>
      <c r="I61" s="102"/>
      <c r="J61" s="94">
        <v>4971</v>
      </c>
      <c r="K61" s="107">
        <f t="shared" si="14"/>
        <v>150.22665457842248</v>
      </c>
      <c r="L61" s="107"/>
    </row>
    <row r="62" spans="2:12" ht="36" x14ac:dyDescent="0.3">
      <c r="B62" s="109"/>
      <c r="C62" s="112"/>
      <c r="D62" s="109"/>
      <c r="E62" s="109">
        <v>3224</v>
      </c>
      <c r="F62" s="117" t="s">
        <v>105</v>
      </c>
      <c r="G62" s="102">
        <v>123.99</v>
      </c>
      <c r="H62" s="102"/>
      <c r="I62" s="102"/>
      <c r="J62" s="94">
        <v>231</v>
      </c>
      <c r="K62" s="107">
        <f t="shared" si="14"/>
        <v>186.30534720541979</v>
      </c>
      <c r="L62" s="107"/>
    </row>
    <row r="63" spans="2:12" ht="18.75" x14ac:dyDescent="0.3">
      <c r="B63" s="109"/>
      <c r="C63" s="112"/>
      <c r="D63" s="110"/>
      <c r="E63" s="110">
        <v>3225</v>
      </c>
      <c r="F63" s="110" t="s">
        <v>106</v>
      </c>
      <c r="G63" s="102">
        <v>3.85</v>
      </c>
      <c r="H63" s="102"/>
      <c r="I63" s="102"/>
      <c r="J63" s="94">
        <v>1039</v>
      </c>
      <c r="K63" s="107">
        <f t="shared" si="14"/>
        <v>26987.012987012986</v>
      </c>
      <c r="L63" s="107"/>
    </row>
    <row r="64" spans="2:12" ht="18.75" x14ac:dyDescent="0.3">
      <c r="B64" s="109"/>
      <c r="C64" s="109"/>
      <c r="D64" s="110"/>
      <c r="E64" s="110">
        <v>3227</v>
      </c>
      <c r="F64" s="110" t="s">
        <v>107</v>
      </c>
      <c r="G64" s="102"/>
      <c r="H64" s="102"/>
      <c r="I64" s="102"/>
      <c r="J64" s="94"/>
      <c r="K64" s="107" t="e">
        <f t="shared" si="14"/>
        <v>#DIV/0!</v>
      </c>
      <c r="L64" s="107"/>
    </row>
    <row r="65" spans="2:12" ht="18.75" x14ac:dyDescent="0.3">
      <c r="B65" s="109"/>
      <c r="C65" s="109"/>
      <c r="D65" s="110">
        <v>323</v>
      </c>
      <c r="E65" s="110"/>
      <c r="F65" s="110" t="s">
        <v>108</v>
      </c>
      <c r="G65" s="102">
        <v>56699</v>
      </c>
      <c r="H65" s="102">
        <f t="shared" ref="H65:I65" si="21">SUM(H66:H74)</f>
        <v>0</v>
      </c>
      <c r="I65" s="102">
        <f t="shared" si="21"/>
        <v>0</v>
      </c>
      <c r="J65" s="102">
        <f>SUM(J66:J74)</f>
        <v>119464</v>
      </c>
      <c r="K65" s="107">
        <f t="shared" si="14"/>
        <v>210.69860138626782</v>
      </c>
      <c r="L65" s="107"/>
    </row>
    <row r="66" spans="2:12" ht="18.75" x14ac:dyDescent="0.3">
      <c r="B66" s="109"/>
      <c r="C66" s="109"/>
      <c r="D66" s="110"/>
      <c r="E66" s="110">
        <v>3231</v>
      </c>
      <c r="F66" s="110" t="s">
        <v>109</v>
      </c>
      <c r="G66" s="102">
        <v>1716</v>
      </c>
      <c r="H66" s="102"/>
      <c r="I66" s="102"/>
      <c r="J66" s="94">
        <v>980</v>
      </c>
      <c r="K66" s="107">
        <f t="shared" si="14"/>
        <v>57.109557109557109</v>
      </c>
      <c r="L66" s="107"/>
    </row>
    <row r="67" spans="2:12" ht="18.75" x14ac:dyDescent="0.3">
      <c r="B67" s="109"/>
      <c r="C67" s="109"/>
      <c r="D67" s="110"/>
      <c r="E67" s="110">
        <v>3232</v>
      </c>
      <c r="F67" s="110" t="s">
        <v>110</v>
      </c>
      <c r="G67" s="102">
        <v>1863</v>
      </c>
      <c r="H67" s="102"/>
      <c r="I67" s="102"/>
      <c r="J67" s="94">
        <v>1588</v>
      </c>
      <c r="K67" s="107">
        <f t="shared" si="14"/>
        <v>85.238862050456248</v>
      </c>
      <c r="L67" s="107"/>
    </row>
    <row r="68" spans="2:12" ht="18.75" x14ac:dyDescent="0.3">
      <c r="B68" s="109"/>
      <c r="C68" s="109"/>
      <c r="D68" s="110"/>
      <c r="E68" s="110">
        <v>3233</v>
      </c>
      <c r="F68" s="110" t="s">
        <v>111</v>
      </c>
      <c r="G68" s="102">
        <v>1243</v>
      </c>
      <c r="H68" s="102"/>
      <c r="I68" s="102"/>
      <c r="J68" s="94">
        <v>285</v>
      </c>
      <c r="K68" s="107">
        <f t="shared" si="14"/>
        <v>22.928399034593724</v>
      </c>
      <c r="L68" s="107"/>
    </row>
    <row r="69" spans="2:12" ht="18.75" x14ac:dyDescent="0.3">
      <c r="B69" s="109"/>
      <c r="C69" s="109"/>
      <c r="D69" s="110"/>
      <c r="E69" s="110">
        <v>3234</v>
      </c>
      <c r="F69" s="110" t="s">
        <v>112</v>
      </c>
      <c r="G69" s="102">
        <v>2084</v>
      </c>
      <c r="H69" s="102"/>
      <c r="I69" s="102"/>
      <c r="J69" s="94">
        <v>1319</v>
      </c>
      <c r="K69" s="107">
        <f t="shared" si="14"/>
        <v>63.291746641074852</v>
      </c>
      <c r="L69" s="107"/>
    </row>
    <row r="70" spans="2:12" ht="18.75" x14ac:dyDescent="0.3">
      <c r="B70" s="109"/>
      <c r="C70" s="109"/>
      <c r="D70" s="110"/>
      <c r="E70" s="110">
        <v>3235</v>
      </c>
      <c r="F70" s="110" t="s">
        <v>113</v>
      </c>
      <c r="G70" s="102"/>
      <c r="H70" s="102"/>
      <c r="I70" s="102"/>
      <c r="J70" s="94">
        <v>139</v>
      </c>
      <c r="K70" s="107" t="e">
        <f t="shared" si="14"/>
        <v>#DIV/0!</v>
      </c>
      <c r="L70" s="107"/>
    </row>
    <row r="71" spans="2:12" ht="18.75" x14ac:dyDescent="0.3">
      <c r="B71" s="109"/>
      <c r="C71" s="109"/>
      <c r="D71" s="110"/>
      <c r="E71" s="110">
        <v>3236</v>
      </c>
      <c r="F71" s="110" t="s">
        <v>114</v>
      </c>
      <c r="G71" s="102">
        <v>45</v>
      </c>
      <c r="H71" s="102"/>
      <c r="I71" s="102"/>
      <c r="J71" s="94"/>
      <c r="K71" s="107">
        <f>J71/G71*100</f>
        <v>0</v>
      </c>
      <c r="L71" s="107"/>
    </row>
    <row r="72" spans="2:12" ht="18.75" x14ac:dyDescent="0.3">
      <c r="B72" s="109"/>
      <c r="C72" s="109"/>
      <c r="D72" s="110"/>
      <c r="E72" s="110">
        <v>3237</v>
      </c>
      <c r="F72" s="110" t="s">
        <v>115</v>
      </c>
      <c r="G72" s="102">
        <v>57590</v>
      </c>
      <c r="H72" s="102"/>
      <c r="I72" s="102"/>
      <c r="J72" s="94">
        <v>107262</v>
      </c>
      <c r="K72" s="107">
        <f t="shared" si="14"/>
        <v>186.25108525785728</v>
      </c>
      <c r="L72" s="107"/>
    </row>
    <row r="73" spans="2:12" ht="18.75" x14ac:dyDescent="0.3">
      <c r="B73" s="109"/>
      <c r="C73" s="109"/>
      <c r="D73" s="110"/>
      <c r="E73" s="110">
        <v>3238</v>
      </c>
      <c r="F73" s="110" t="s">
        <v>116</v>
      </c>
      <c r="G73" s="102">
        <v>4870</v>
      </c>
      <c r="H73" s="102"/>
      <c r="I73" s="102"/>
      <c r="J73" s="94">
        <v>2308</v>
      </c>
      <c r="K73" s="107">
        <f t="shared" si="14"/>
        <v>47.392197125256672</v>
      </c>
      <c r="L73" s="107"/>
    </row>
    <row r="74" spans="2:12" ht="18.75" x14ac:dyDescent="0.3">
      <c r="B74" s="109"/>
      <c r="C74" s="109"/>
      <c r="D74" s="110"/>
      <c r="E74" s="110">
        <v>3239</v>
      </c>
      <c r="F74" s="110" t="s">
        <v>117</v>
      </c>
      <c r="G74" s="102">
        <v>50</v>
      </c>
      <c r="H74" s="102"/>
      <c r="I74" s="102"/>
      <c r="J74" s="94">
        <v>5583</v>
      </c>
      <c r="K74" s="107">
        <f t="shared" si="14"/>
        <v>11166</v>
      </c>
      <c r="L74" s="107"/>
    </row>
    <row r="75" spans="2:12" ht="18.75" x14ac:dyDescent="0.3">
      <c r="B75" s="109"/>
      <c r="C75" s="109"/>
      <c r="D75" s="110">
        <v>324</v>
      </c>
      <c r="E75" s="110"/>
      <c r="F75" s="110" t="s">
        <v>118</v>
      </c>
      <c r="G75" s="102"/>
      <c r="H75" s="102">
        <f t="shared" ref="H75:I75" si="22">H76</f>
        <v>0</v>
      </c>
      <c r="I75" s="102">
        <f t="shared" si="22"/>
        <v>0</v>
      </c>
      <c r="J75" s="102">
        <f>J76</f>
        <v>0</v>
      </c>
      <c r="K75" s="107" t="e">
        <f t="shared" si="14"/>
        <v>#DIV/0!</v>
      </c>
      <c r="L75" s="107"/>
    </row>
    <row r="76" spans="2:12" ht="18.75" x14ac:dyDescent="0.3">
      <c r="B76" s="109"/>
      <c r="C76" s="109"/>
      <c r="D76" s="110"/>
      <c r="E76" s="110">
        <v>3241</v>
      </c>
      <c r="F76" s="110" t="s">
        <v>118</v>
      </c>
      <c r="G76" s="102"/>
      <c r="H76" s="102"/>
      <c r="I76" s="102"/>
      <c r="J76" s="94"/>
      <c r="K76" s="107" t="e">
        <f t="shared" si="14"/>
        <v>#DIV/0!</v>
      </c>
      <c r="L76" s="107"/>
    </row>
    <row r="77" spans="2:12" ht="18.75" x14ac:dyDescent="0.3">
      <c r="B77" s="109"/>
      <c r="C77" s="109"/>
      <c r="D77" s="110">
        <v>329</v>
      </c>
      <c r="E77" s="110"/>
      <c r="F77" s="110" t="s">
        <v>119</v>
      </c>
      <c r="G77" s="102">
        <f>SUM(G78:G83)</f>
        <v>810.04</v>
      </c>
      <c r="H77" s="102">
        <f t="shared" ref="H77:J77" si="23">SUM(H78:H83)</f>
        <v>0</v>
      </c>
      <c r="I77" s="102">
        <f t="shared" si="23"/>
        <v>0</v>
      </c>
      <c r="J77" s="102">
        <f t="shared" si="23"/>
        <v>1331</v>
      </c>
      <c r="K77" s="107">
        <f t="shared" si="14"/>
        <v>164.31287343834873</v>
      </c>
      <c r="L77" s="107"/>
    </row>
    <row r="78" spans="2:12" ht="18.75" x14ac:dyDescent="0.3">
      <c r="B78" s="109"/>
      <c r="C78" s="109"/>
      <c r="D78" s="110"/>
      <c r="E78" s="110">
        <v>3292</v>
      </c>
      <c r="F78" s="110" t="s">
        <v>120</v>
      </c>
      <c r="G78" s="102"/>
      <c r="H78" s="102"/>
      <c r="I78" s="102"/>
      <c r="J78" s="94"/>
      <c r="K78" s="107" t="e">
        <f t="shared" si="14"/>
        <v>#DIV/0!</v>
      </c>
      <c r="L78" s="107"/>
    </row>
    <row r="79" spans="2:12" ht="18.75" x14ac:dyDescent="0.3">
      <c r="B79" s="109"/>
      <c r="C79" s="109"/>
      <c r="D79" s="110"/>
      <c r="E79" s="110">
        <v>3293</v>
      </c>
      <c r="F79" s="110" t="s">
        <v>121</v>
      </c>
      <c r="G79" s="102">
        <v>586.78</v>
      </c>
      <c r="H79" s="102"/>
      <c r="I79" s="102"/>
      <c r="J79" s="94">
        <v>1291</v>
      </c>
      <c r="K79" s="107">
        <f t="shared" si="14"/>
        <v>220.01431541634005</v>
      </c>
      <c r="L79" s="107"/>
    </row>
    <row r="80" spans="2:12" ht="18.75" x14ac:dyDescent="0.3">
      <c r="B80" s="109"/>
      <c r="C80" s="109"/>
      <c r="D80" s="110"/>
      <c r="E80" s="110">
        <v>3294</v>
      </c>
      <c r="F80" s="110" t="s">
        <v>122</v>
      </c>
      <c r="G80" s="102"/>
      <c r="H80" s="102"/>
      <c r="I80" s="102"/>
      <c r="J80" s="94">
        <v>40</v>
      </c>
      <c r="K80" s="107" t="e">
        <f t="shared" si="14"/>
        <v>#DIV/0!</v>
      </c>
      <c r="L80" s="107"/>
    </row>
    <row r="81" spans="2:12" ht="18.75" x14ac:dyDescent="0.3">
      <c r="B81" s="109"/>
      <c r="C81" s="109"/>
      <c r="D81" s="110"/>
      <c r="E81" s="110">
        <v>3295</v>
      </c>
      <c r="F81" s="110" t="s">
        <v>123</v>
      </c>
      <c r="G81" s="102"/>
      <c r="H81" s="102"/>
      <c r="I81" s="102"/>
      <c r="J81" s="94"/>
      <c r="K81" s="107" t="e">
        <f t="shared" si="14"/>
        <v>#DIV/0!</v>
      </c>
      <c r="L81" s="107"/>
    </row>
    <row r="82" spans="2:12" ht="18.75" x14ac:dyDescent="0.3">
      <c r="B82" s="109"/>
      <c r="C82" s="109"/>
      <c r="D82" s="110"/>
      <c r="E82" s="110">
        <v>3296</v>
      </c>
      <c r="F82" s="110" t="s">
        <v>145</v>
      </c>
      <c r="G82" s="102"/>
      <c r="H82" s="102"/>
      <c r="I82" s="102"/>
      <c r="J82" s="94"/>
      <c r="K82" s="107" t="e">
        <f t="shared" si="14"/>
        <v>#DIV/0!</v>
      </c>
      <c r="L82" s="107"/>
    </row>
    <row r="83" spans="2:12" ht="18.75" x14ac:dyDescent="0.3">
      <c r="B83" s="109"/>
      <c r="C83" s="109"/>
      <c r="D83" s="110"/>
      <c r="E83" s="110">
        <v>3299</v>
      </c>
      <c r="F83" s="110" t="s">
        <v>119</v>
      </c>
      <c r="G83" s="102">
        <v>223.26</v>
      </c>
      <c r="H83" s="102"/>
      <c r="I83" s="102"/>
      <c r="J83" s="94"/>
      <c r="K83" s="107">
        <f t="shared" si="14"/>
        <v>0</v>
      </c>
      <c r="L83" s="107"/>
    </row>
    <row r="84" spans="2:12" ht="18.75" x14ac:dyDescent="0.3">
      <c r="B84" s="109"/>
      <c r="C84" s="112">
        <v>34</v>
      </c>
      <c r="D84" s="113"/>
      <c r="E84" s="113"/>
      <c r="F84" s="113" t="s">
        <v>124</v>
      </c>
      <c r="G84" s="101">
        <f>G85</f>
        <v>355</v>
      </c>
      <c r="H84" s="101"/>
      <c r="I84" s="101">
        <v>2480</v>
      </c>
      <c r="J84" s="101">
        <f>J85</f>
        <v>264</v>
      </c>
      <c r="K84" s="106">
        <f t="shared" si="14"/>
        <v>74.366197183098592</v>
      </c>
      <c r="L84" s="106">
        <f t="shared" si="15"/>
        <v>10.64516129032258</v>
      </c>
    </row>
    <row r="85" spans="2:12" ht="18.75" x14ac:dyDescent="0.3">
      <c r="B85" s="109"/>
      <c r="C85" s="109"/>
      <c r="D85" s="110">
        <v>343</v>
      </c>
      <c r="E85" s="110"/>
      <c r="F85" s="110" t="s">
        <v>125</v>
      </c>
      <c r="G85" s="102">
        <f>SUM(G86:G88)</f>
        <v>355</v>
      </c>
      <c r="H85" s="102">
        <f t="shared" ref="H85:I85" si="24">SUM(H86:H87)</f>
        <v>0</v>
      </c>
      <c r="I85" s="102">
        <f t="shared" si="24"/>
        <v>0</v>
      </c>
      <c r="J85" s="102">
        <f>SUM(J86:J88)</f>
        <v>264</v>
      </c>
      <c r="K85" s="107">
        <f t="shared" si="14"/>
        <v>74.366197183098592</v>
      </c>
      <c r="L85" s="107"/>
    </row>
    <row r="86" spans="2:12" ht="18.75" x14ac:dyDescent="0.3">
      <c r="B86" s="109"/>
      <c r="C86" s="109"/>
      <c r="D86" s="110"/>
      <c r="E86" s="110">
        <v>3431</v>
      </c>
      <c r="F86" s="110" t="s">
        <v>126</v>
      </c>
      <c r="G86" s="102">
        <v>355</v>
      </c>
      <c r="H86" s="102"/>
      <c r="I86" s="102"/>
      <c r="J86" s="94">
        <v>264</v>
      </c>
      <c r="K86" s="107">
        <f t="shared" si="14"/>
        <v>74.366197183098592</v>
      </c>
      <c r="L86" s="107"/>
    </row>
    <row r="87" spans="2:12" ht="18.75" x14ac:dyDescent="0.3">
      <c r="B87" s="109"/>
      <c r="C87" s="109"/>
      <c r="D87" s="110"/>
      <c r="E87" s="110">
        <v>3433</v>
      </c>
      <c r="F87" s="110" t="s">
        <v>146</v>
      </c>
      <c r="G87" s="102"/>
      <c r="H87" s="102"/>
      <c r="I87" s="102"/>
      <c r="J87" s="94"/>
      <c r="K87" s="107" t="e">
        <f t="shared" si="14"/>
        <v>#DIV/0!</v>
      </c>
      <c r="L87" s="107"/>
    </row>
    <row r="88" spans="2:12" ht="18.75" x14ac:dyDescent="0.3">
      <c r="B88" s="109"/>
      <c r="C88" s="109"/>
      <c r="D88" s="110"/>
      <c r="E88" s="110">
        <v>3434</v>
      </c>
      <c r="F88" s="110" t="s">
        <v>200</v>
      </c>
      <c r="G88" s="102"/>
      <c r="H88" s="102"/>
      <c r="I88" s="102"/>
      <c r="J88" s="94"/>
      <c r="K88" s="107"/>
      <c r="L88" s="107"/>
    </row>
    <row r="89" spans="2:12" ht="18.75" x14ac:dyDescent="0.3">
      <c r="B89" s="109"/>
      <c r="C89" s="112">
        <v>37</v>
      </c>
      <c r="D89" s="113"/>
      <c r="E89" s="113"/>
      <c r="F89" s="113" t="s">
        <v>127</v>
      </c>
      <c r="G89" s="101">
        <f>G90</f>
        <v>0</v>
      </c>
      <c r="H89" s="101"/>
      <c r="I89" s="101"/>
      <c r="J89" s="101">
        <f>J90</f>
        <v>0</v>
      </c>
      <c r="K89" s="106" t="e">
        <f t="shared" si="14"/>
        <v>#DIV/0!</v>
      </c>
      <c r="L89" s="106" t="e">
        <f t="shared" si="15"/>
        <v>#DIV/0!</v>
      </c>
    </row>
    <row r="90" spans="2:12" ht="18.75" x14ac:dyDescent="0.3">
      <c r="B90" s="109"/>
      <c r="C90" s="109"/>
      <c r="D90" s="110">
        <v>372</v>
      </c>
      <c r="E90" s="110"/>
      <c r="F90" s="110" t="s">
        <v>128</v>
      </c>
      <c r="G90" s="102">
        <f>SUM(G91:G92)</f>
        <v>0</v>
      </c>
      <c r="H90" s="102">
        <f t="shared" ref="H90:J90" si="25">SUM(H91:H92)</f>
        <v>0</v>
      </c>
      <c r="I90" s="102">
        <f t="shared" si="25"/>
        <v>0</v>
      </c>
      <c r="J90" s="102">
        <f t="shared" si="25"/>
        <v>0</v>
      </c>
      <c r="K90" s="107" t="e">
        <f t="shared" si="14"/>
        <v>#DIV/0!</v>
      </c>
      <c r="L90" s="107"/>
    </row>
    <row r="91" spans="2:12" ht="18.75" x14ac:dyDescent="0.3">
      <c r="B91" s="109"/>
      <c r="C91" s="109"/>
      <c r="D91" s="110"/>
      <c r="E91" s="110">
        <v>3721</v>
      </c>
      <c r="F91" s="110" t="s">
        <v>129</v>
      </c>
      <c r="G91" s="102"/>
      <c r="H91" s="102"/>
      <c r="I91" s="102"/>
      <c r="J91" s="94"/>
      <c r="K91" s="107" t="e">
        <f t="shared" si="14"/>
        <v>#DIV/0!</v>
      </c>
      <c r="L91" s="107"/>
    </row>
    <row r="92" spans="2:12" ht="18.75" x14ac:dyDescent="0.3">
      <c r="B92" s="109"/>
      <c r="C92" s="109"/>
      <c r="D92" s="110"/>
      <c r="E92" s="110">
        <v>3722</v>
      </c>
      <c r="F92" s="110" t="s">
        <v>130</v>
      </c>
      <c r="G92" s="102"/>
      <c r="H92" s="102"/>
      <c r="I92" s="102"/>
      <c r="J92" s="94"/>
      <c r="K92" s="107"/>
      <c r="L92" s="107"/>
    </row>
    <row r="93" spans="2:12" ht="18.75" x14ac:dyDescent="0.3">
      <c r="B93" s="109"/>
      <c r="C93" s="112">
        <v>38</v>
      </c>
      <c r="D93" s="113"/>
      <c r="E93" s="113"/>
      <c r="F93" s="113" t="s">
        <v>131</v>
      </c>
      <c r="G93" s="101">
        <f>G94</f>
        <v>806</v>
      </c>
      <c r="H93" s="101"/>
      <c r="I93" s="101"/>
      <c r="J93" s="101">
        <f>J94</f>
        <v>860</v>
      </c>
      <c r="K93" s="106">
        <f t="shared" si="14"/>
        <v>106.69975186104219</v>
      </c>
      <c r="L93" s="106" t="e">
        <f t="shared" si="15"/>
        <v>#DIV/0!</v>
      </c>
    </row>
    <row r="94" spans="2:12" ht="18.75" x14ac:dyDescent="0.3">
      <c r="B94" s="109"/>
      <c r="C94" s="109"/>
      <c r="D94" s="110">
        <v>381</v>
      </c>
      <c r="E94" s="110"/>
      <c r="F94" s="110" t="s">
        <v>90</v>
      </c>
      <c r="G94" s="102">
        <v>806</v>
      </c>
      <c r="H94" s="102">
        <f t="shared" ref="H94:J94" si="26">SUM(H95:H96)</f>
        <v>0</v>
      </c>
      <c r="I94" s="102">
        <f t="shared" si="26"/>
        <v>0</v>
      </c>
      <c r="J94" s="102">
        <f t="shared" si="26"/>
        <v>860</v>
      </c>
      <c r="K94" s="107">
        <f t="shared" si="14"/>
        <v>106.69975186104219</v>
      </c>
      <c r="L94" s="107"/>
    </row>
    <row r="95" spans="2:12" ht="18.75" x14ac:dyDescent="0.3">
      <c r="B95" s="109"/>
      <c r="C95" s="109"/>
      <c r="D95" s="110"/>
      <c r="E95" s="110">
        <v>3811</v>
      </c>
      <c r="F95" s="110" t="s">
        <v>147</v>
      </c>
      <c r="G95" s="102"/>
      <c r="H95" s="102"/>
      <c r="I95" s="102"/>
      <c r="J95" s="94"/>
      <c r="K95" s="107" t="e">
        <f>J95/G95*100</f>
        <v>#DIV/0!</v>
      </c>
      <c r="L95" s="107"/>
    </row>
    <row r="96" spans="2:12" ht="18.75" x14ac:dyDescent="0.3">
      <c r="B96" s="109"/>
      <c r="C96" s="109"/>
      <c r="D96" s="110"/>
      <c r="E96" s="110">
        <v>3812</v>
      </c>
      <c r="F96" s="110" t="s">
        <v>132</v>
      </c>
      <c r="G96" s="102">
        <v>806</v>
      </c>
      <c r="H96" s="102"/>
      <c r="I96" s="102"/>
      <c r="J96" s="94">
        <v>860</v>
      </c>
      <c r="K96" s="107"/>
      <c r="L96" s="107"/>
    </row>
    <row r="97" spans="2:12" ht="18.75" x14ac:dyDescent="0.3">
      <c r="B97" s="109"/>
      <c r="C97" s="109"/>
      <c r="D97" s="110"/>
      <c r="E97" s="110"/>
      <c r="F97" s="110"/>
      <c r="G97" s="102"/>
      <c r="H97" s="102"/>
      <c r="I97" s="102"/>
      <c r="J97" s="94"/>
      <c r="K97" s="107"/>
      <c r="L97" s="107"/>
    </row>
    <row r="98" spans="2:12" ht="36" x14ac:dyDescent="0.3">
      <c r="B98" s="121">
        <v>4</v>
      </c>
      <c r="C98" s="122"/>
      <c r="D98" s="122"/>
      <c r="E98" s="122"/>
      <c r="F98" s="123" t="s">
        <v>6</v>
      </c>
      <c r="G98" s="101">
        <f>G99+G110</f>
        <v>30</v>
      </c>
      <c r="H98" s="101"/>
      <c r="I98" s="101"/>
      <c r="J98" s="101">
        <f>J99+J110</f>
        <v>0</v>
      </c>
      <c r="K98" s="106">
        <f t="shared" si="14"/>
        <v>0</v>
      </c>
      <c r="L98" s="106" t="e">
        <f t="shared" si="15"/>
        <v>#DIV/0!</v>
      </c>
    </row>
    <row r="99" spans="2:12" ht="36" x14ac:dyDescent="0.3">
      <c r="B99" s="114"/>
      <c r="C99" s="100">
        <v>42</v>
      </c>
      <c r="D99" s="100"/>
      <c r="E99" s="100"/>
      <c r="F99" s="123" t="s">
        <v>133</v>
      </c>
      <c r="G99" s="101">
        <f>G100+G105+G107</f>
        <v>30</v>
      </c>
      <c r="H99" s="101"/>
      <c r="I99" s="103">
        <v>6833</v>
      </c>
      <c r="J99" s="101">
        <f>J100+J105+J107</f>
        <v>0</v>
      </c>
      <c r="K99" s="106">
        <f t="shared" si="14"/>
        <v>0</v>
      </c>
      <c r="L99" s="106">
        <f t="shared" si="15"/>
        <v>0</v>
      </c>
    </row>
    <row r="100" spans="2:12" ht="18.75" x14ac:dyDescent="0.3">
      <c r="B100" s="114"/>
      <c r="C100" s="114"/>
      <c r="D100" s="109">
        <v>422</v>
      </c>
      <c r="E100" s="109"/>
      <c r="F100" s="109" t="s">
        <v>134</v>
      </c>
      <c r="G100" s="102">
        <f>SUM(G101:G104)</f>
        <v>0</v>
      </c>
      <c r="H100" s="102">
        <f t="shared" ref="H100:J100" si="27">SUM(H101:H104)</f>
        <v>0</v>
      </c>
      <c r="I100" s="102">
        <f t="shared" si="27"/>
        <v>0</v>
      </c>
      <c r="J100" s="102">
        <f t="shared" si="27"/>
        <v>0</v>
      </c>
      <c r="K100" s="107" t="e">
        <f t="shared" si="14"/>
        <v>#DIV/0!</v>
      </c>
      <c r="L100" s="107"/>
    </row>
    <row r="101" spans="2:12" ht="18.75" x14ac:dyDescent="0.3">
      <c r="B101" s="114"/>
      <c r="C101" s="114"/>
      <c r="D101" s="109"/>
      <c r="E101" s="109">
        <v>4221</v>
      </c>
      <c r="F101" s="109" t="s">
        <v>135</v>
      </c>
      <c r="G101" s="102"/>
      <c r="H101" s="102"/>
      <c r="I101" s="104"/>
      <c r="J101" s="94"/>
      <c r="K101" s="107" t="e">
        <f t="shared" si="14"/>
        <v>#DIV/0!</v>
      </c>
      <c r="L101" s="107"/>
    </row>
    <row r="102" spans="2:12" ht="18.75" x14ac:dyDescent="0.3">
      <c r="B102" s="114"/>
      <c r="C102" s="114"/>
      <c r="D102" s="109"/>
      <c r="E102" s="109">
        <v>4222</v>
      </c>
      <c r="F102" s="109" t="s">
        <v>136</v>
      </c>
      <c r="G102" s="102"/>
      <c r="H102" s="102"/>
      <c r="I102" s="104"/>
      <c r="J102" s="94"/>
      <c r="K102" s="107"/>
      <c r="L102" s="107"/>
    </row>
    <row r="103" spans="2:12" ht="18.75" x14ac:dyDescent="0.3">
      <c r="B103" s="114"/>
      <c r="C103" s="114"/>
      <c r="D103" s="109"/>
      <c r="E103" s="109">
        <v>4224</v>
      </c>
      <c r="F103" s="109" t="s">
        <v>199</v>
      </c>
      <c r="G103" s="102"/>
      <c r="H103" s="102"/>
      <c r="I103" s="104"/>
      <c r="J103" s="94"/>
      <c r="K103" s="107" t="e">
        <f t="shared" si="14"/>
        <v>#DIV/0!</v>
      </c>
      <c r="L103" s="107"/>
    </row>
    <row r="104" spans="2:12" ht="18.75" x14ac:dyDescent="0.3">
      <c r="B104" s="114"/>
      <c r="C104" s="114"/>
      <c r="D104" s="109"/>
      <c r="E104" s="109">
        <v>4227</v>
      </c>
      <c r="F104" s="109" t="s">
        <v>137</v>
      </c>
      <c r="G104" s="102"/>
      <c r="H104" s="102"/>
      <c r="I104" s="104"/>
      <c r="J104" s="94"/>
      <c r="K104" s="107" t="e">
        <f t="shared" si="14"/>
        <v>#DIV/0!</v>
      </c>
      <c r="L104" s="107"/>
    </row>
    <row r="105" spans="2:12" ht="18.75" x14ac:dyDescent="0.3">
      <c r="B105" s="114"/>
      <c r="C105" s="114"/>
      <c r="D105" s="109">
        <v>424</v>
      </c>
      <c r="E105" s="109"/>
      <c r="F105" s="109" t="s">
        <v>139</v>
      </c>
      <c r="G105" s="102">
        <f>G106</f>
        <v>30</v>
      </c>
      <c r="H105" s="102">
        <f t="shared" ref="H105:I105" si="28">H106</f>
        <v>0</v>
      </c>
      <c r="I105" s="102">
        <f t="shared" si="28"/>
        <v>0</v>
      </c>
      <c r="J105" s="102"/>
      <c r="K105" s="107">
        <f t="shared" si="14"/>
        <v>0</v>
      </c>
      <c r="L105" s="107"/>
    </row>
    <row r="106" spans="2:12" ht="18.75" x14ac:dyDescent="0.3">
      <c r="B106" s="114"/>
      <c r="C106" s="114"/>
      <c r="D106" s="109"/>
      <c r="E106" s="109">
        <v>4241</v>
      </c>
      <c r="F106" s="109" t="s">
        <v>138</v>
      </c>
      <c r="G106" s="102">
        <v>30</v>
      </c>
      <c r="H106" s="102"/>
      <c r="I106" s="104"/>
      <c r="J106" s="94"/>
      <c r="K106" s="107">
        <f t="shared" si="14"/>
        <v>0</v>
      </c>
      <c r="L106" s="107"/>
    </row>
    <row r="107" spans="2:12" ht="18.75" x14ac:dyDescent="0.3">
      <c r="B107" s="114"/>
      <c r="C107" s="114"/>
      <c r="D107" s="109">
        <v>426</v>
      </c>
      <c r="E107" s="109"/>
      <c r="F107" s="109" t="s">
        <v>140</v>
      </c>
      <c r="G107" s="102">
        <f>SUM(G108:G109)</f>
        <v>0</v>
      </c>
      <c r="H107" s="102">
        <f t="shared" ref="H107:J107" si="29">SUM(H108:H109)</f>
        <v>0</v>
      </c>
      <c r="I107" s="102">
        <f t="shared" si="29"/>
        <v>0</v>
      </c>
      <c r="J107" s="102">
        <f t="shared" si="29"/>
        <v>0</v>
      </c>
      <c r="K107" s="107" t="e">
        <f t="shared" si="14"/>
        <v>#DIV/0!</v>
      </c>
      <c r="L107" s="107"/>
    </row>
    <row r="108" spans="2:12" ht="18.75" x14ac:dyDescent="0.3">
      <c r="B108" s="114"/>
      <c r="C108" s="114"/>
      <c r="D108" s="109"/>
      <c r="E108" s="109">
        <v>4262</v>
      </c>
      <c r="F108" s="109" t="s">
        <v>141</v>
      </c>
      <c r="G108" s="102"/>
      <c r="H108" s="102"/>
      <c r="I108" s="104"/>
      <c r="J108" s="94"/>
      <c r="K108" s="107" t="e">
        <f t="shared" si="14"/>
        <v>#DIV/0!</v>
      </c>
      <c r="L108" s="107"/>
    </row>
    <row r="109" spans="2:12" ht="18.75" x14ac:dyDescent="0.3">
      <c r="B109" s="114"/>
      <c r="C109" s="114"/>
      <c r="D109" s="109"/>
      <c r="E109" s="109">
        <v>4263</v>
      </c>
      <c r="F109" s="109" t="s">
        <v>142</v>
      </c>
      <c r="G109" s="102"/>
      <c r="H109" s="102"/>
      <c r="I109" s="104"/>
      <c r="J109" s="94"/>
      <c r="K109" s="107" t="e">
        <f t="shared" ref="K109:K111" si="30">J109/G109*100</f>
        <v>#DIV/0!</v>
      </c>
      <c r="L109" s="107"/>
    </row>
    <row r="110" spans="2:12" ht="18.75" x14ac:dyDescent="0.3">
      <c r="B110" s="114"/>
      <c r="C110" s="100">
        <v>45</v>
      </c>
      <c r="D110" s="112"/>
      <c r="E110" s="112"/>
      <c r="F110" s="112" t="s">
        <v>143</v>
      </c>
      <c r="G110" s="101">
        <f>G111</f>
        <v>0</v>
      </c>
      <c r="H110" s="101"/>
      <c r="I110" s="103"/>
      <c r="J110" s="101">
        <f>J111</f>
        <v>0</v>
      </c>
      <c r="K110" s="106" t="e">
        <f t="shared" si="30"/>
        <v>#DIV/0!</v>
      </c>
      <c r="L110" s="106" t="e">
        <f t="shared" ref="L110" si="31">J110/I110*100</f>
        <v>#DIV/0!</v>
      </c>
    </row>
    <row r="111" spans="2:12" ht="18.75" x14ac:dyDescent="0.3">
      <c r="B111" s="114"/>
      <c r="C111" s="114"/>
      <c r="D111" s="109">
        <v>451</v>
      </c>
      <c r="E111" s="109"/>
      <c r="F111" s="109" t="s">
        <v>144</v>
      </c>
      <c r="G111" s="102">
        <f>G112</f>
        <v>0</v>
      </c>
      <c r="H111" s="102">
        <f t="shared" ref="H111:J111" si="32">H112</f>
        <v>0</v>
      </c>
      <c r="I111" s="102">
        <f t="shared" si="32"/>
        <v>0</v>
      </c>
      <c r="J111" s="102">
        <f t="shared" si="32"/>
        <v>0</v>
      </c>
      <c r="K111" s="107" t="e">
        <f t="shared" si="30"/>
        <v>#DIV/0!</v>
      </c>
      <c r="L111" s="107"/>
    </row>
    <row r="112" spans="2:12" ht="18.75" x14ac:dyDescent="0.3">
      <c r="B112" s="114"/>
      <c r="C112" s="114"/>
      <c r="D112" s="109"/>
      <c r="E112" s="109">
        <v>4511</v>
      </c>
      <c r="F112" s="109" t="s">
        <v>144</v>
      </c>
      <c r="G112" s="102"/>
      <c r="H112" s="102"/>
      <c r="I112" s="104"/>
      <c r="J112" s="94"/>
      <c r="K112" s="94"/>
      <c r="L112" s="94"/>
    </row>
    <row r="113" spans="2:12" ht="18.75" x14ac:dyDescent="0.3">
      <c r="B113" s="114"/>
      <c r="C113" s="114" t="s">
        <v>15</v>
      </c>
      <c r="D113" s="109"/>
      <c r="E113" s="109"/>
      <c r="F113" s="109"/>
      <c r="G113" s="102"/>
      <c r="H113" s="102"/>
      <c r="I113" s="104"/>
      <c r="J113" s="94"/>
      <c r="K113" s="94"/>
      <c r="L113" s="94"/>
    </row>
    <row r="114" spans="2:12" x14ac:dyDescent="0.25">
      <c r="B114" s="34"/>
      <c r="C114" s="34"/>
      <c r="D114" s="35"/>
      <c r="E114" s="35"/>
      <c r="F114" s="35"/>
      <c r="G114" s="36"/>
      <c r="H114" s="36"/>
      <c r="I114" s="37"/>
      <c r="J114" s="38"/>
      <c r="K114" s="38"/>
      <c r="L114" s="38"/>
    </row>
  </sheetData>
  <mergeCells count="7">
    <mergeCell ref="B8:F8"/>
    <mergeCell ref="B9:F9"/>
    <mergeCell ref="B41:F41"/>
    <mergeCell ref="B42:F42"/>
    <mergeCell ref="B2:L2"/>
    <mergeCell ref="B4:L4"/>
    <mergeCell ref="B6:L6"/>
  </mergeCells>
  <pageMargins left="0.7" right="0.7" top="0.75" bottom="0.75" header="0.3" footer="0.3"/>
  <pageSetup paperSize="9" scale="2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B4" sqref="B4:I4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9" ht="18" x14ac:dyDescent="0.25">
      <c r="B1" s="13"/>
      <c r="C1" s="13"/>
      <c r="D1" s="13"/>
      <c r="E1" s="13"/>
      <c r="F1" s="2"/>
      <c r="G1" s="2"/>
      <c r="H1" s="2"/>
    </row>
    <row r="2" spans="1:9" ht="15.75" customHeight="1" x14ac:dyDescent="0.25">
      <c r="B2" s="197" t="s">
        <v>41</v>
      </c>
      <c r="C2" s="197"/>
      <c r="D2" s="197"/>
      <c r="E2" s="197"/>
      <c r="F2" s="197"/>
      <c r="G2" s="197"/>
      <c r="H2" s="197"/>
    </row>
    <row r="3" spans="1:9" ht="18" x14ac:dyDescent="0.25">
      <c r="B3" s="13"/>
      <c r="C3" s="13"/>
      <c r="D3" s="13"/>
      <c r="E3" s="13"/>
      <c r="F3" s="2"/>
      <c r="G3" s="2"/>
      <c r="H3" s="2"/>
    </row>
    <row r="4" spans="1:9" ht="93" x14ac:dyDescent="0.35">
      <c r="B4" s="124" t="s">
        <v>7</v>
      </c>
      <c r="C4" s="124" t="s">
        <v>248</v>
      </c>
      <c r="D4" s="124" t="s">
        <v>70</v>
      </c>
      <c r="E4" s="124" t="s">
        <v>272</v>
      </c>
      <c r="F4" s="124" t="s">
        <v>273</v>
      </c>
      <c r="G4" s="124" t="s">
        <v>16</v>
      </c>
      <c r="H4" s="124" t="s">
        <v>51</v>
      </c>
      <c r="I4" s="125"/>
    </row>
    <row r="5" spans="1:9" ht="46.5" x14ac:dyDescent="0.35">
      <c r="B5" s="124">
        <v>1</v>
      </c>
      <c r="C5" s="124">
        <v>2</v>
      </c>
      <c r="D5" s="124">
        <v>3</v>
      </c>
      <c r="E5" s="124">
        <v>4</v>
      </c>
      <c r="F5" s="124">
        <v>5</v>
      </c>
      <c r="G5" s="124" t="s">
        <v>18</v>
      </c>
      <c r="H5" s="124" t="s">
        <v>19</v>
      </c>
      <c r="I5" s="125"/>
    </row>
    <row r="6" spans="1:9" ht="23.25" x14ac:dyDescent="0.35">
      <c r="A6" s="32"/>
      <c r="B6" s="126" t="s">
        <v>40</v>
      </c>
      <c r="C6" s="127">
        <f>C7+C9+C11+C13+C15+C17+C20+C22</f>
        <v>483063</v>
      </c>
      <c r="D6" s="127">
        <f>D7+D9+D11+D15+D17+D20+D22</f>
        <v>0</v>
      </c>
      <c r="E6" s="127">
        <f>E7+E9+E11+E13+E15+E17+E20+E22</f>
        <v>1188729</v>
      </c>
      <c r="F6" s="127">
        <f>F7+F9+F11+F13+F15+F17+F20+F22</f>
        <v>567135</v>
      </c>
      <c r="G6" s="128">
        <f>F6/C6*100</f>
        <v>117.40394110085019</v>
      </c>
      <c r="H6" s="128">
        <f>F6/E6*100</f>
        <v>47.709360165353075</v>
      </c>
      <c r="I6" s="125"/>
    </row>
    <row r="7" spans="1:9" ht="46.5" x14ac:dyDescent="0.35">
      <c r="B7" s="129" t="s">
        <v>38</v>
      </c>
      <c r="C7" s="130">
        <v>0</v>
      </c>
      <c r="D7" s="130"/>
      <c r="E7" s="130">
        <v>8000</v>
      </c>
      <c r="F7" s="131">
        <v>0</v>
      </c>
      <c r="G7" s="128" t="e">
        <f t="shared" ref="G7:G41" si="0">F7/C7*100</f>
        <v>#DIV/0!</v>
      </c>
      <c r="H7" s="128">
        <f t="shared" ref="H7:H21" si="1">F7/E7*100</f>
        <v>0</v>
      </c>
      <c r="I7" s="125"/>
    </row>
    <row r="8" spans="1:9" ht="46.5" x14ac:dyDescent="0.35">
      <c r="B8" s="132" t="s">
        <v>37</v>
      </c>
      <c r="C8" s="133">
        <v>0</v>
      </c>
      <c r="D8" s="133"/>
      <c r="E8" s="133">
        <v>8000</v>
      </c>
      <c r="F8" s="134">
        <v>0</v>
      </c>
      <c r="G8" s="128" t="e">
        <f t="shared" si="0"/>
        <v>#DIV/0!</v>
      </c>
      <c r="H8" s="128">
        <f t="shared" si="1"/>
        <v>0</v>
      </c>
      <c r="I8" s="125"/>
    </row>
    <row r="9" spans="1:9" ht="23.25" x14ac:dyDescent="0.35">
      <c r="B9" s="129" t="s">
        <v>33</v>
      </c>
      <c r="C9" s="130">
        <v>217</v>
      </c>
      <c r="D9" s="130"/>
      <c r="E9" s="130">
        <v>23955</v>
      </c>
      <c r="F9" s="131">
        <v>282</v>
      </c>
      <c r="G9" s="128">
        <f t="shared" si="0"/>
        <v>129.95391705069125</v>
      </c>
      <c r="H9" s="128">
        <f t="shared" si="1"/>
        <v>1.1772072636192863</v>
      </c>
      <c r="I9" s="125"/>
    </row>
    <row r="10" spans="1:9" ht="23.25" x14ac:dyDescent="0.35">
      <c r="B10" s="135" t="s">
        <v>151</v>
      </c>
      <c r="C10" s="133">
        <v>217</v>
      </c>
      <c r="D10" s="133"/>
      <c r="E10" s="133">
        <v>23955</v>
      </c>
      <c r="F10" s="134">
        <v>282</v>
      </c>
      <c r="G10" s="128">
        <f t="shared" si="0"/>
        <v>129.95391705069125</v>
      </c>
      <c r="H10" s="128">
        <f t="shared" si="1"/>
        <v>1.1772072636192863</v>
      </c>
      <c r="I10" s="125"/>
    </row>
    <row r="11" spans="1:9" ht="46.5" x14ac:dyDescent="0.35">
      <c r="B11" s="129" t="s">
        <v>148</v>
      </c>
      <c r="C11" s="130">
        <v>40</v>
      </c>
      <c r="D11" s="130"/>
      <c r="E11" s="136">
        <v>500</v>
      </c>
      <c r="F11" s="131">
        <v>215</v>
      </c>
      <c r="G11" s="128">
        <f t="shared" si="0"/>
        <v>537.5</v>
      </c>
      <c r="H11" s="128">
        <f t="shared" si="1"/>
        <v>43</v>
      </c>
      <c r="I11" s="125"/>
    </row>
    <row r="12" spans="1:9" ht="46.5" x14ac:dyDescent="0.35">
      <c r="B12" s="137" t="s">
        <v>150</v>
      </c>
      <c r="C12" s="133">
        <v>40</v>
      </c>
      <c r="D12" s="133"/>
      <c r="E12" s="138">
        <v>500</v>
      </c>
      <c r="F12" s="134">
        <v>215</v>
      </c>
      <c r="G12" s="128">
        <f t="shared" si="0"/>
        <v>537.5</v>
      </c>
      <c r="H12" s="128">
        <f t="shared" si="1"/>
        <v>43</v>
      </c>
      <c r="I12" s="125"/>
    </row>
    <row r="13" spans="1:9" ht="46.5" x14ac:dyDescent="0.35">
      <c r="B13" s="129" t="s">
        <v>253</v>
      </c>
      <c r="C13" s="139">
        <v>20899</v>
      </c>
      <c r="D13" s="133"/>
      <c r="E13" s="140">
        <v>44500</v>
      </c>
      <c r="F13" s="141">
        <v>23449</v>
      </c>
      <c r="G13" s="128">
        <f t="shared" si="0"/>
        <v>112.20154074357625</v>
      </c>
      <c r="H13" s="128">
        <f t="shared" si="1"/>
        <v>52.694382022471906</v>
      </c>
      <c r="I13" s="125"/>
    </row>
    <row r="14" spans="1:9" ht="46.5" x14ac:dyDescent="0.35">
      <c r="B14" s="137" t="s">
        <v>252</v>
      </c>
      <c r="C14" s="133">
        <v>20899</v>
      </c>
      <c r="D14" s="133"/>
      <c r="E14" s="138">
        <v>44500</v>
      </c>
      <c r="F14" s="134">
        <v>23449</v>
      </c>
      <c r="G14" s="128">
        <f t="shared" si="0"/>
        <v>112.20154074357625</v>
      </c>
      <c r="H14" s="128">
        <f t="shared" si="1"/>
        <v>52.694382022471906</v>
      </c>
      <c r="I14" s="125"/>
    </row>
    <row r="15" spans="1:9" ht="23.25" x14ac:dyDescent="0.35">
      <c r="B15" s="129" t="s">
        <v>149</v>
      </c>
      <c r="C15" s="130">
        <v>417816</v>
      </c>
      <c r="D15" s="130"/>
      <c r="E15" s="136">
        <v>1070000</v>
      </c>
      <c r="F15" s="131">
        <v>502120</v>
      </c>
      <c r="G15" s="128">
        <f t="shared" si="0"/>
        <v>120.17730292760449</v>
      </c>
      <c r="H15" s="128">
        <f t="shared" si="1"/>
        <v>46.927102803738322</v>
      </c>
      <c r="I15" s="125"/>
    </row>
    <row r="16" spans="1:9" ht="23.25" x14ac:dyDescent="0.35">
      <c r="B16" s="137" t="s">
        <v>152</v>
      </c>
      <c r="C16" s="133">
        <v>417816</v>
      </c>
      <c r="D16" s="133"/>
      <c r="E16" s="138">
        <v>1070000</v>
      </c>
      <c r="F16" s="134">
        <v>502120</v>
      </c>
      <c r="G16" s="128">
        <f t="shared" si="0"/>
        <v>120.17730292760449</v>
      </c>
      <c r="H16" s="128">
        <f t="shared" si="1"/>
        <v>46.927102803738322</v>
      </c>
      <c r="I16" s="125"/>
    </row>
    <row r="17" spans="2:9" ht="23.25" x14ac:dyDescent="0.35">
      <c r="B17" s="129" t="s">
        <v>153</v>
      </c>
      <c r="C17" s="130">
        <v>1755</v>
      </c>
      <c r="D17" s="130"/>
      <c r="E17" s="136">
        <v>1755</v>
      </c>
      <c r="F17" s="131">
        <v>1050</v>
      </c>
      <c r="G17" s="128">
        <f t="shared" si="0"/>
        <v>59.82905982905983</v>
      </c>
      <c r="H17" s="128">
        <f t="shared" si="1"/>
        <v>59.82905982905983</v>
      </c>
      <c r="I17" s="125"/>
    </row>
    <row r="18" spans="2:9" ht="23.25" x14ac:dyDescent="0.35">
      <c r="B18" s="137" t="s">
        <v>152</v>
      </c>
      <c r="C18" s="133"/>
      <c r="D18" s="133"/>
      <c r="E18" s="138"/>
      <c r="F18" s="134"/>
      <c r="G18" s="128" t="e">
        <f t="shared" si="0"/>
        <v>#DIV/0!</v>
      </c>
      <c r="H18" s="128" t="e">
        <f t="shared" si="1"/>
        <v>#DIV/0!</v>
      </c>
      <c r="I18" s="125"/>
    </row>
    <row r="19" spans="2:9" ht="23.25" x14ac:dyDescent="0.35">
      <c r="B19" s="137" t="s">
        <v>154</v>
      </c>
      <c r="C19" s="133">
        <v>1755</v>
      </c>
      <c r="D19" s="133"/>
      <c r="E19" s="138">
        <v>1755</v>
      </c>
      <c r="F19" s="134">
        <v>1050</v>
      </c>
      <c r="G19" s="128">
        <f t="shared" si="0"/>
        <v>59.82905982905983</v>
      </c>
      <c r="H19" s="128">
        <f t="shared" si="1"/>
        <v>59.82905982905983</v>
      </c>
      <c r="I19" s="125"/>
    </row>
    <row r="20" spans="2:9" ht="69.75" x14ac:dyDescent="0.35">
      <c r="B20" s="142" t="s">
        <v>158</v>
      </c>
      <c r="C20" s="130"/>
      <c r="D20" s="130"/>
      <c r="E20" s="136"/>
      <c r="F20" s="131"/>
      <c r="G20" s="128" t="e">
        <f t="shared" si="0"/>
        <v>#DIV/0!</v>
      </c>
      <c r="H20" s="128" t="e">
        <f t="shared" si="1"/>
        <v>#DIV/0!</v>
      </c>
      <c r="I20" s="125"/>
    </row>
    <row r="21" spans="2:9" ht="46.5" x14ac:dyDescent="0.35">
      <c r="B21" s="143" t="s">
        <v>155</v>
      </c>
      <c r="C21" s="133"/>
      <c r="D21" s="133"/>
      <c r="E21" s="138"/>
      <c r="F21" s="134"/>
      <c r="G21" s="128" t="e">
        <f t="shared" si="0"/>
        <v>#DIV/0!</v>
      </c>
      <c r="H21" s="128" t="e">
        <f t="shared" si="1"/>
        <v>#DIV/0!</v>
      </c>
      <c r="I21" s="125"/>
    </row>
    <row r="22" spans="2:9" ht="23.25" x14ac:dyDescent="0.35">
      <c r="B22" s="142" t="s">
        <v>156</v>
      </c>
      <c r="C22" s="130">
        <v>42336</v>
      </c>
      <c r="D22" s="130"/>
      <c r="E22" s="136">
        <v>40019</v>
      </c>
      <c r="F22" s="131">
        <v>40019</v>
      </c>
      <c r="G22" s="128">
        <f t="shared" si="0"/>
        <v>94.527116402116405</v>
      </c>
      <c r="H22" s="144">
        <f t="shared" ref="H22:H41" si="2">F22/E22*100</f>
        <v>100</v>
      </c>
      <c r="I22" s="125"/>
    </row>
    <row r="23" spans="2:9" ht="46.5" x14ac:dyDescent="0.35">
      <c r="B23" s="137" t="s">
        <v>157</v>
      </c>
      <c r="C23" s="133">
        <v>42336</v>
      </c>
      <c r="D23" s="133"/>
      <c r="E23" s="138">
        <v>40019</v>
      </c>
      <c r="F23" s="134">
        <v>40019</v>
      </c>
      <c r="G23" s="128">
        <f t="shared" si="0"/>
        <v>94.527116402116405</v>
      </c>
      <c r="H23" s="145">
        <f t="shared" si="2"/>
        <v>100</v>
      </c>
      <c r="I23" s="125"/>
    </row>
    <row r="24" spans="2:9" ht="15.75" customHeight="1" x14ac:dyDescent="0.35">
      <c r="B24" s="126" t="s">
        <v>39</v>
      </c>
      <c r="C24" s="127">
        <f>C25+C27+C29+C31+C33+C35+C38+C40</f>
        <v>446908</v>
      </c>
      <c r="D24" s="127">
        <f t="shared" ref="D24" si="3">D25+D27+D29+D33+D35+D38+D40</f>
        <v>0</v>
      </c>
      <c r="E24" s="127">
        <f>E25+E27+E29+E31+E33+E35+E38+E40</f>
        <v>1188729</v>
      </c>
      <c r="F24" s="127">
        <f>F25+F27+F29+F31+F33+F35+F38+F40</f>
        <v>607824</v>
      </c>
      <c r="G24" s="128">
        <f t="shared" si="0"/>
        <v>136.0065158824635</v>
      </c>
      <c r="H24" s="128">
        <f t="shared" si="2"/>
        <v>51.132259749699053</v>
      </c>
      <c r="I24" s="125"/>
    </row>
    <row r="25" spans="2:9" ht="15.75" customHeight="1" x14ac:dyDescent="0.35">
      <c r="B25" s="129" t="s">
        <v>38</v>
      </c>
      <c r="C25" s="130">
        <v>508</v>
      </c>
      <c r="D25" s="130"/>
      <c r="E25" s="130">
        <v>8000</v>
      </c>
      <c r="F25" s="131">
        <v>0</v>
      </c>
      <c r="G25" s="128">
        <f t="shared" si="0"/>
        <v>0</v>
      </c>
      <c r="H25" s="144">
        <f t="shared" si="2"/>
        <v>0</v>
      </c>
      <c r="I25" s="125"/>
    </row>
    <row r="26" spans="2:9" ht="46.5" x14ac:dyDescent="0.35">
      <c r="B26" s="132" t="s">
        <v>37</v>
      </c>
      <c r="C26" s="133">
        <v>508</v>
      </c>
      <c r="D26" s="133"/>
      <c r="E26" s="133">
        <v>8000</v>
      </c>
      <c r="F26" s="134">
        <v>0</v>
      </c>
      <c r="G26" s="128">
        <f t="shared" si="0"/>
        <v>0</v>
      </c>
      <c r="H26" s="145">
        <f t="shared" si="2"/>
        <v>0</v>
      </c>
      <c r="I26" s="125"/>
    </row>
    <row r="27" spans="2:9" ht="23.25" x14ac:dyDescent="0.35">
      <c r="B27" s="146" t="s">
        <v>33</v>
      </c>
      <c r="C27" s="130">
        <v>5565</v>
      </c>
      <c r="D27" s="130"/>
      <c r="E27" s="130">
        <v>23955</v>
      </c>
      <c r="F27" s="131">
        <v>282</v>
      </c>
      <c r="G27" s="128">
        <f t="shared" si="0"/>
        <v>5.0673854447439357</v>
      </c>
      <c r="H27" s="144">
        <f t="shared" si="2"/>
        <v>1.1772072636192863</v>
      </c>
      <c r="I27" s="125"/>
    </row>
    <row r="28" spans="2:9" ht="23.25" x14ac:dyDescent="0.35">
      <c r="B28" s="135" t="s">
        <v>151</v>
      </c>
      <c r="C28" s="133">
        <v>5565</v>
      </c>
      <c r="D28" s="133"/>
      <c r="E28" s="133">
        <v>23955</v>
      </c>
      <c r="F28" s="134">
        <v>282</v>
      </c>
      <c r="G28" s="128">
        <f t="shared" si="0"/>
        <v>5.0673854447439357</v>
      </c>
      <c r="H28" s="145">
        <f t="shared" si="2"/>
        <v>1.1772072636192863</v>
      </c>
      <c r="I28" s="125"/>
    </row>
    <row r="29" spans="2:9" ht="46.5" x14ac:dyDescent="0.35">
      <c r="B29" s="129" t="s">
        <v>148</v>
      </c>
      <c r="C29" s="130"/>
      <c r="D29" s="130"/>
      <c r="E29" s="136">
        <v>500</v>
      </c>
      <c r="F29" s="131"/>
      <c r="G29" s="128" t="e">
        <f t="shared" si="0"/>
        <v>#DIV/0!</v>
      </c>
      <c r="H29" s="144">
        <f t="shared" si="2"/>
        <v>0</v>
      </c>
      <c r="I29" s="125"/>
    </row>
    <row r="30" spans="2:9" ht="46.5" x14ac:dyDescent="0.35">
      <c r="B30" s="137" t="s">
        <v>150</v>
      </c>
      <c r="C30" s="133"/>
      <c r="D30" s="133"/>
      <c r="E30" s="138">
        <v>500</v>
      </c>
      <c r="F30" s="134"/>
      <c r="G30" s="128" t="e">
        <f t="shared" si="0"/>
        <v>#DIV/0!</v>
      </c>
      <c r="H30" s="145">
        <f t="shared" si="2"/>
        <v>0</v>
      </c>
      <c r="I30" s="125"/>
    </row>
    <row r="31" spans="2:9" ht="46.5" x14ac:dyDescent="0.35">
      <c r="B31" s="129" t="s">
        <v>253</v>
      </c>
      <c r="C31" s="133">
        <v>20392</v>
      </c>
      <c r="D31" s="133"/>
      <c r="E31" s="138">
        <v>44500</v>
      </c>
      <c r="F31" s="134">
        <v>23449</v>
      </c>
      <c r="G31" s="128">
        <f t="shared" si="0"/>
        <v>114.99117300902316</v>
      </c>
      <c r="H31" s="145">
        <f t="shared" si="2"/>
        <v>52.694382022471906</v>
      </c>
      <c r="I31" s="125"/>
    </row>
    <row r="32" spans="2:9" ht="46.5" x14ac:dyDescent="0.35">
      <c r="B32" s="137" t="s">
        <v>252</v>
      </c>
      <c r="C32" s="133">
        <v>20392</v>
      </c>
      <c r="D32" s="133"/>
      <c r="E32" s="138">
        <v>44500</v>
      </c>
      <c r="F32" s="134">
        <v>23449</v>
      </c>
      <c r="G32" s="128">
        <f t="shared" si="0"/>
        <v>114.99117300902316</v>
      </c>
      <c r="H32" s="145"/>
      <c r="I32" s="125"/>
    </row>
    <row r="33" spans="2:9" ht="23.25" x14ac:dyDescent="0.35">
      <c r="B33" s="129" t="s">
        <v>149</v>
      </c>
      <c r="C33" s="130">
        <v>418688</v>
      </c>
      <c r="D33" s="130"/>
      <c r="E33" s="136">
        <v>1070000</v>
      </c>
      <c r="F33" s="131">
        <v>571236</v>
      </c>
      <c r="G33" s="128">
        <f t="shared" si="0"/>
        <v>136.43476765515132</v>
      </c>
      <c r="H33" s="144">
        <f t="shared" si="2"/>
        <v>53.386542056074774</v>
      </c>
      <c r="I33" s="125"/>
    </row>
    <row r="34" spans="2:9" ht="23.25" x14ac:dyDescent="0.35">
      <c r="B34" s="137" t="s">
        <v>152</v>
      </c>
      <c r="C34" s="133">
        <v>418688</v>
      </c>
      <c r="D34" s="133"/>
      <c r="E34" s="138">
        <v>1070000</v>
      </c>
      <c r="F34" s="134">
        <v>571236</v>
      </c>
      <c r="G34" s="128">
        <f t="shared" si="0"/>
        <v>136.43476765515132</v>
      </c>
      <c r="H34" s="145">
        <f t="shared" si="2"/>
        <v>53.386542056074774</v>
      </c>
      <c r="I34" s="125"/>
    </row>
    <row r="35" spans="2:9" ht="23.25" x14ac:dyDescent="0.35">
      <c r="B35" s="142" t="s">
        <v>153</v>
      </c>
      <c r="C35" s="130">
        <v>1755</v>
      </c>
      <c r="D35" s="130"/>
      <c r="E35" s="136">
        <v>1755</v>
      </c>
      <c r="F35" s="131">
        <v>1050</v>
      </c>
      <c r="G35" s="128">
        <f t="shared" si="0"/>
        <v>59.82905982905983</v>
      </c>
      <c r="H35" s="144">
        <f t="shared" si="2"/>
        <v>59.82905982905983</v>
      </c>
      <c r="I35" s="125"/>
    </row>
    <row r="36" spans="2:9" ht="23.25" x14ac:dyDescent="0.35">
      <c r="B36" s="137" t="s">
        <v>152</v>
      </c>
      <c r="C36" s="133"/>
      <c r="D36" s="133"/>
      <c r="E36" s="138"/>
      <c r="F36" s="134"/>
      <c r="G36" s="128" t="e">
        <f t="shared" si="0"/>
        <v>#DIV/0!</v>
      </c>
      <c r="H36" s="145"/>
      <c r="I36" s="125"/>
    </row>
    <row r="37" spans="2:9" ht="23.25" x14ac:dyDescent="0.35">
      <c r="B37" s="137" t="s">
        <v>154</v>
      </c>
      <c r="C37" s="133">
        <v>1755</v>
      </c>
      <c r="D37" s="133"/>
      <c r="E37" s="138">
        <v>1755</v>
      </c>
      <c r="F37" s="134">
        <v>1050</v>
      </c>
      <c r="G37" s="128">
        <f t="shared" si="0"/>
        <v>59.82905982905983</v>
      </c>
      <c r="H37" s="145">
        <f t="shared" si="2"/>
        <v>59.82905982905983</v>
      </c>
      <c r="I37" s="125"/>
    </row>
    <row r="38" spans="2:9" ht="69.75" x14ac:dyDescent="0.35">
      <c r="B38" s="142" t="s">
        <v>158</v>
      </c>
      <c r="C38" s="130"/>
      <c r="D38" s="130"/>
      <c r="E38" s="136"/>
      <c r="F38" s="131"/>
      <c r="G38" s="128" t="e">
        <f t="shared" si="0"/>
        <v>#DIV/0!</v>
      </c>
      <c r="H38" s="144" t="e">
        <f t="shared" si="2"/>
        <v>#DIV/0!</v>
      </c>
      <c r="I38" s="125"/>
    </row>
    <row r="39" spans="2:9" ht="46.5" x14ac:dyDescent="0.35">
      <c r="B39" s="137" t="s">
        <v>155</v>
      </c>
      <c r="C39" s="133"/>
      <c r="D39" s="133"/>
      <c r="E39" s="138"/>
      <c r="F39" s="134"/>
      <c r="G39" s="128" t="e">
        <f t="shared" si="0"/>
        <v>#DIV/0!</v>
      </c>
      <c r="H39" s="145" t="e">
        <f t="shared" si="2"/>
        <v>#DIV/0!</v>
      </c>
      <c r="I39" s="125"/>
    </row>
    <row r="40" spans="2:9" ht="23.25" x14ac:dyDescent="0.35">
      <c r="B40" s="142" t="s">
        <v>156</v>
      </c>
      <c r="C40" s="130"/>
      <c r="D40" s="130"/>
      <c r="E40" s="136">
        <v>40019</v>
      </c>
      <c r="F40" s="131">
        <v>11807</v>
      </c>
      <c r="G40" s="128" t="e">
        <f t="shared" si="0"/>
        <v>#DIV/0!</v>
      </c>
      <c r="H40" s="144">
        <f t="shared" si="2"/>
        <v>29.503485844223992</v>
      </c>
      <c r="I40" s="125"/>
    </row>
    <row r="41" spans="2:9" ht="23.25" x14ac:dyDescent="0.35">
      <c r="B41" s="147" t="s">
        <v>157</v>
      </c>
      <c r="C41" s="133"/>
      <c r="D41" s="133"/>
      <c r="E41" s="138">
        <v>40019</v>
      </c>
      <c r="F41" s="134">
        <v>11807</v>
      </c>
      <c r="G41" s="128" t="e">
        <f t="shared" si="0"/>
        <v>#DIV/0!</v>
      </c>
      <c r="H41" s="145">
        <f t="shared" si="2"/>
        <v>29.503485844223992</v>
      </c>
      <c r="I41" s="125"/>
    </row>
  </sheetData>
  <mergeCells count="1">
    <mergeCell ref="B2:H2"/>
  </mergeCells>
  <phoneticPr fontId="16" type="noConversion"/>
  <pageMargins left="0.7" right="0.7" top="0.75" bottom="0.75" header="0.3" footer="0.3"/>
  <pageSetup paperSize="9" scale="49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"/>
  <sheetViews>
    <sheetView topLeftCell="B1" workbookViewId="0">
      <selection activeCell="H9" sqref="H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197" t="s">
        <v>50</v>
      </c>
      <c r="C2" s="197"/>
      <c r="D2" s="197"/>
      <c r="E2" s="197"/>
      <c r="F2" s="197"/>
      <c r="G2" s="197"/>
      <c r="H2" s="197"/>
    </row>
    <row r="3" spans="2:8" ht="18" x14ac:dyDescent="0.25">
      <c r="B3" s="13"/>
      <c r="C3" s="13"/>
      <c r="D3" s="13"/>
      <c r="E3" s="13"/>
      <c r="F3" s="2"/>
      <c r="G3" s="2"/>
      <c r="H3" s="2"/>
    </row>
    <row r="4" spans="2:8" ht="25.5" x14ac:dyDescent="0.25">
      <c r="B4" s="24" t="s">
        <v>7</v>
      </c>
      <c r="C4" s="24" t="s">
        <v>250</v>
      </c>
      <c r="D4" s="24" t="s">
        <v>70</v>
      </c>
      <c r="E4" s="24" t="s">
        <v>262</v>
      </c>
      <c r="F4" s="24" t="s">
        <v>251</v>
      </c>
      <c r="G4" s="24" t="s">
        <v>16</v>
      </c>
      <c r="H4" s="24" t="s">
        <v>51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18</v>
      </c>
      <c r="H5" s="24" t="s">
        <v>274</v>
      </c>
    </row>
    <row r="6" spans="2:8" ht="15.75" customHeight="1" x14ac:dyDescent="0.25">
      <c r="B6" s="5" t="s">
        <v>39</v>
      </c>
      <c r="C6" s="3">
        <v>446908</v>
      </c>
      <c r="D6" s="3">
        <v>1188729</v>
      </c>
      <c r="E6" s="3"/>
      <c r="F6" s="39">
        <v>607824</v>
      </c>
      <c r="G6" s="24">
        <v>127.6</v>
      </c>
      <c r="H6" s="24">
        <v>51.1</v>
      </c>
    </row>
    <row r="7" spans="2:8" ht="15.75" customHeight="1" x14ac:dyDescent="0.25">
      <c r="B7" s="5" t="s">
        <v>162</v>
      </c>
      <c r="C7" s="3">
        <v>446908</v>
      </c>
      <c r="D7" s="3">
        <v>1188729</v>
      </c>
      <c r="E7" s="3"/>
      <c r="F7" s="39">
        <v>607824</v>
      </c>
      <c r="G7" s="24">
        <v>127.6</v>
      </c>
      <c r="H7" s="24">
        <v>51.1</v>
      </c>
    </row>
    <row r="8" spans="2:8" x14ac:dyDescent="0.25">
      <c r="B8" s="12" t="s">
        <v>163</v>
      </c>
      <c r="C8" s="3">
        <v>446908</v>
      </c>
      <c r="D8" s="3">
        <v>1188729</v>
      </c>
      <c r="E8" s="3"/>
      <c r="F8" s="39">
        <v>607824</v>
      </c>
      <c r="G8" s="24">
        <v>127.6</v>
      </c>
      <c r="H8" s="24">
        <v>51.1</v>
      </c>
    </row>
    <row r="9" spans="2:8" x14ac:dyDescent="0.25">
      <c r="B9" s="11" t="s">
        <v>15</v>
      </c>
      <c r="C9" s="3"/>
      <c r="D9" s="3"/>
      <c r="E9" s="3"/>
      <c r="F9" s="17"/>
      <c r="G9" s="17"/>
      <c r="H9" s="17"/>
    </row>
    <row r="10" spans="2:8" x14ac:dyDescent="0.25">
      <c r="B10" s="10" t="s">
        <v>15</v>
      </c>
      <c r="C10" s="3"/>
      <c r="D10" s="3"/>
      <c r="E10" s="4"/>
      <c r="F10" s="17"/>
      <c r="G10" s="17"/>
      <c r="H10" s="17"/>
    </row>
  </sheetData>
  <mergeCells count="1">
    <mergeCell ref="B2:H2"/>
  </mergeCells>
  <pageMargins left="0.7" right="0.7" top="0.75" bottom="0.75" header="0.3" footer="0.3"/>
  <pageSetup paperSize="9" scale="7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8" customHeight="1" x14ac:dyDescent="0.25">
      <c r="B2" s="197" t="s">
        <v>66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2" ht="15.75" customHeight="1" x14ac:dyDescent="0.25">
      <c r="B3" s="197" t="s">
        <v>42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2:12" ht="18" x14ac:dyDescent="0.25">
      <c r="B4" s="13"/>
      <c r="C4" s="13"/>
      <c r="D4" s="13"/>
      <c r="E4" s="13"/>
      <c r="F4" s="13"/>
      <c r="G4" s="13"/>
      <c r="H4" s="13"/>
      <c r="I4" s="13"/>
      <c r="J4" s="2"/>
      <c r="K4" s="2"/>
      <c r="L4" s="2"/>
    </row>
    <row r="5" spans="2:12" ht="25.5" customHeight="1" x14ac:dyDescent="0.25">
      <c r="B5" s="199" t="s">
        <v>7</v>
      </c>
      <c r="C5" s="200"/>
      <c r="D5" s="200"/>
      <c r="E5" s="200"/>
      <c r="F5" s="201"/>
      <c r="G5" s="25" t="s">
        <v>69</v>
      </c>
      <c r="H5" s="24" t="s">
        <v>70</v>
      </c>
      <c r="I5" s="25" t="s">
        <v>71</v>
      </c>
      <c r="J5" s="25" t="s">
        <v>72</v>
      </c>
      <c r="K5" s="25" t="s">
        <v>16</v>
      </c>
      <c r="L5" s="25" t="s">
        <v>51</v>
      </c>
    </row>
    <row r="6" spans="2:12" x14ac:dyDescent="0.25">
      <c r="B6" s="199">
        <v>1</v>
      </c>
      <c r="C6" s="200"/>
      <c r="D6" s="200"/>
      <c r="E6" s="200"/>
      <c r="F6" s="201"/>
      <c r="G6" s="25">
        <v>2</v>
      </c>
      <c r="H6" s="25">
        <v>3</v>
      </c>
      <c r="I6" s="25">
        <v>4</v>
      </c>
      <c r="J6" s="25">
        <v>5</v>
      </c>
      <c r="K6" s="25" t="s">
        <v>18</v>
      </c>
      <c r="L6" s="25" t="s">
        <v>19</v>
      </c>
    </row>
    <row r="7" spans="2:12" ht="25.5" x14ac:dyDescent="0.25">
      <c r="B7" s="5">
        <v>8</v>
      </c>
      <c r="C7" s="5"/>
      <c r="D7" s="5"/>
      <c r="E7" s="5"/>
      <c r="F7" s="5" t="s">
        <v>9</v>
      </c>
      <c r="G7" s="3"/>
      <c r="H7" s="3"/>
      <c r="I7" s="3"/>
      <c r="J7" s="17"/>
      <c r="K7" s="17"/>
      <c r="L7" s="17"/>
    </row>
    <row r="8" spans="2:12" x14ac:dyDescent="0.25">
      <c r="B8" s="5"/>
      <c r="C8" s="10">
        <v>84</v>
      </c>
      <c r="D8" s="10"/>
      <c r="E8" s="10"/>
      <c r="F8" s="10" t="s">
        <v>13</v>
      </c>
      <c r="G8" s="3"/>
      <c r="H8" s="3"/>
      <c r="I8" s="3"/>
      <c r="J8" s="17"/>
      <c r="K8" s="17"/>
      <c r="L8" s="17"/>
    </row>
    <row r="9" spans="2:12" ht="51" x14ac:dyDescent="0.25">
      <c r="B9" s="6"/>
      <c r="C9" s="6"/>
      <c r="D9" s="6">
        <v>841</v>
      </c>
      <c r="E9" s="6"/>
      <c r="F9" s="18" t="s">
        <v>43</v>
      </c>
      <c r="G9" s="3"/>
      <c r="H9" s="3"/>
      <c r="I9" s="3"/>
      <c r="J9" s="17"/>
      <c r="K9" s="17"/>
      <c r="L9" s="17"/>
    </row>
    <row r="10" spans="2:12" ht="25.5" x14ac:dyDescent="0.25">
      <c r="B10" s="6"/>
      <c r="C10" s="6"/>
      <c r="D10" s="6"/>
      <c r="E10" s="6">
        <v>8413</v>
      </c>
      <c r="F10" s="18" t="s">
        <v>44</v>
      </c>
      <c r="G10" s="3"/>
      <c r="H10" s="3"/>
      <c r="I10" s="3"/>
      <c r="J10" s="17"/>
      <c r="K10" s="17"/>
      <c r="L10" s="17"/>
    </row>
    <row r="11" spans="2:12" x14ac:dyDescent="0.25">
      <c r="B11" s="6"/>
      <c r="C11" s="6"/>
      <c r="D11" s="6"/>
      <c r="E11" s="7" t="s">
        <v>24</v>
      </c>
      <c r="F11" s="12"/>
      <c r="G11" s="3"/>
      <c r="H11" s="3"/>
      <c r="I11" s="3"/>
      <c r="J11" s="17"/>
      <c r="K11" s="17"/>
      <c r="L11" s="17"/>
    </row>
    <row r="12" spans="2:12" ht="25.5" x14ac:dyDescent="0.25">
      <c r="B12" s="8">
        <v>5</v>
      </c>
      <c r="C12" s="9"/>
      <c r="D12" s="9"/>
      <c r="E12" s="9"/>
      <c r="F12" s="14" t="s">
        <v>10</v>
      </c>
      <c r="G12" s="3"/>
      <c r="H12" s="3"/>
      <c r="I12" s="3"/>
      <c r="J12" s="17"/>
      <c r="K12" s="17"/>
      <c r="L12" s="17"/>
    </row>
    <row r="13" spans="2:12" ht="25.5" x14ac:dyDescent="0.25">
      <c r="B13" s="10"/>
      <c r="C13" s="10">
        <v>54</v>
      </c>
      <c r="D13" s="10"/>
      <c r="E13" s="10"/>
      <c r="F13" s="15" t="s">
        <v>14</v>
      </c>
      <c r="G13" s="3"/>
      <c r="H13" s="3"/>
      <c r="I13" s="4"/>
      <c r="J13" s="17"/>
      <c r="K13" s="17"/>
      <c r="L13" s="17"/>
    </row>
    <row r="14" spans="2:12" ht="63.75" x14ac:dyDescent="0.25">
      <c r="B14" s="10"/>
      <c r="C14" s="10"/>
      <c r="D14" s="10">
        <v>541</v>
      </c>
      <c r="E14" s="18"/>
      <c r="F14" s="18" t="s">
        <v>45</v>
      </c>
      <c r="G14" s="3"/>
      <c r="H14" s="3"/>
      <c r="I14" s="4"/>
      <c r="J14" s="17"/>
      <c r="K14" s="17"/>
      <c r="L14" s="17"/>
    </row>
    <row r="15" spans="2:12" ht="38.25" x14ac:dyDescent="0.25">
      <c r="B15" s="10"/>
      <c r="C15" s="10"/>
      <c r="D15" s="10"/>
      <c r="E15" s="18">
        <v>5413</v>
      </c>
      <c r="F15" s="18" t="s">
        <v>46</v>
      </c>
      <c r="G15" s="3"/>
      <c r="H15" s="3"/>
      <c r="I15" s="4"/>
      <c r="J15" s="17"/>
      <c r="K15" s="17"/>
      <c r="L15" s="17"/>
    </row>
    <row r="16" spans="2:12" x14ac:dyDescent="0.25">
      <c r="B16" s="11" t="s">
        <v>15</v>
      </c>
      <c r="C16" s="9"/>
      <c r="D16" s="9"/>
      <c r="E16" s="9"/>
      <c r="F16" s="14" t="s">
        <v>24</v>
      </c>
      <c r="G16" s="3"/>
      <c r="H16" s="3"/>
      <c r="I16" s="3"/>
      <c r="J16" s="17"/>
      <c r="K16" s="17"/>
      <c r="L16" s="1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197" t="s">
        <v>47</v>
      </c>
      <c r="C2" s="197"/>
      <c r="D2" s="197"/>
      <c r="E2" s="197"/>
      <c r="F2" s="197"/>
      <c r="G2" s="197"/>
      <c r="H2" s="197"/>
    </row>
    <row r="3" spans="2:8" ht="18" x14ac:dyDescent="0.25">
      <c r="B3" s="13"/>
      <c r="C3" s="13"/>
      <c r="D3" s="13"/>
      <c r="E3" s="13"/>
      <c r="F3" s="2"/>
      <c r="G3" s="2"/>
      <c r="H3" s="2"/>
    </row>
    <row r="4" spans="2:8" ht="25.5" x14ac:dyDescent="0.25">
      <c r="B4" s="24" t="s">
        <v>7</v>
      </c>
      <c r="C4" s="24" t="s">
        <v>76</v>
      </c>
      <c r="D4" s="24" t="s">
        <v>70</v>
      </c>
      <c r="E4" s="24" t="s">
        <v>71</v>
      </c>
      <c r="F4" s="24" t="s">
        <v>72</v>
      </c>
      <c r="G4" s="24" t="s">
        <v>16</v>
      </c>
      <c r="H4" s="24" t="s">
        <v>51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18</v>
      </c>
      <c r="H5" s="24" t="s">
        <v>19</v>
      </c>
    </row>
    <row r="6" spans="2:8" x14ac:dyDescent="0.25">
      <c r="B6" s="5" t="s">
        <v>48</v>
      </c>
      <c r="C6" s="3"/>
      <c r="D6" s="3"/>
      <c r="E6" s="4"/>
      <c r="F6" s="17"/>
      <c r="G6" s="17"/>
      <c r="H6" s="17"/>
    </row>
    <row r="7" spans="2:8" x14ac:dyDescent="0.25">
      <c r="B7" s="5" t="s">
        <v>38</v>
      </c>
      <c r="C7" s="3"/>
      <c r="D7" s="3"/>
      <c r="E7" s="3"/>
      <c r="F7" s="17"/>
      <c r="G7" s="17"/>
      <c r="H7" s="17"/>
    </row>
    <row r="8" spans="2:8" x14ac:dyDescent="0.25">
      <c r="B8" s="21" t="s">
        <v>37</v>
      </c>
      <c r="C8" s="3"/>
      <c r="D8" s="3"/>
      <c r="E8" s="3"/>
      <c r="F8" s="17"/>
      <c r="G8" s="17"/>
      <c r="H8" s="17"/>
    </row>
    <row r="9" spans="2:8" x14ac:dyDescent="0.25">
      <c r="B9" s="20" t="s">
        <v>36</v>
      </c>
      <c r="C9" s="3"/>
      <c r="D9" s="3"/>
      <c r="E9" s="3"/>
      <c r="F9" s="17"/>
      <c r="G9" s="17"/>
      <c r="H9" s="17"/>
    </row>
    <row r="10" spans="2:8" x14ac:dyDescent="0.25">
      <c r="B10" s="20" t="s">
        <v>24</v>
      </c>
      <c r="C10" s="3"/>
      <c r="D10" s="3"/>
      <c r="E10" s="3"/>
      <c r="F10" s="17"/>
      <c r="G10" s="17"/>
      <c r="H10" s="17"/>
    </row>
    <row r="11" spans="2:8" x14ac:dyDescent="0.25">
      <c r="B11" s="5" t="s">
        <v>35</v>
      </c>
      <c r="C11" s="3"/>
      <c r="D11" s="3"/>
      <c r="E11" s="4"/>
      <c r="F11" s="17"/>
      <c r="G11" s="17"/>
      <c r="H11" s="17"/>
    </row>
    <row r="12" spans="2:8" x14ac:dyDescent="0.25">
      <c r="B12" s="19" t="s">
        <v>34</v>
      </c>
      <c r="C12" s="3"/>
      <c r="D12" s="3"/>
      <c r="E12" s="4"/>
      <c r="F12" s="17"/>
      <c r="G12" s="17"/>
      <c r="H12" s="17"/>
    </row>
    <row r="13" spans="2:8" x14ac:dyDescent="0.25">
      <c r="B13" s="5" t="s">
        <v>33</v>
      </c>
      <c r="C13" s="3"/>
      <c r="D13" s="3"/>
      <c r="E13" s="4"/>
      <c r="F13" s="17"/>
      <c r="G13" s="17"/>
      <c r="H13" s="17"/>
    </row>
    <row r="14" spans="2:8" x14ac:dyDescent="0.25">
      <c r="B14" s="19" t="s">
        <v>32</v>
      </c>
      <c r="C14" s="3"/>
      <c r="D14" s="3"/>
      <c r="E14" s="4"/>
      <c r="F14" s="17"/>
      <c r="G14" s="17"/>
      <c r="H14" s="17"/>
    </row>
    <row r="15" spans="2:8" x14ac:dyDescent="0.25">
      <c r="B15" s="10" t="s">
        <v>15</v>
      </c>
      <c r="C15" s="3"/>
      <c r="D15" s="3"/>
      <c r="E15" s="4"/>
      <c r="F15" s="17"/>
      <c r="G15" s="17"/>
      <c r="H15" s="17"/>
    </row>
    <row r="16" spans="2:8" x14ac:dyDescent="0.25">
      <c r="B16" s="19"/>
      <c r="C16" s="3"/>
      <c r="D16" s="3"/>
      <c r="E16" s="4"/>
      <c r="F16" s="17"/>
      <c r="G16" s="17"/>
      <c r="H16" s="17"/>
    </row>
    <row r="17" spans="2:8" ht="15.75" customHeight="1" x14ac:dyDescent="0.25">
      <c r="B17" s="5" t="s">
        <v>49</v>
      </c>
      <c r="C17" s="3"/>
      <c r="D17" s="3"/>
      <c r="E17" s="4"/>
      <c r="F17" s="17"/>
      <c r="G17" s="17"/>
      <c r="H17" s="17"/>
    </row>
    <row r="18" spans="2:8" ht="15.75" customHeight="1" x14ac:dyDescent="0.25">
      <c r="B18" s="5" t="s">
        <v>38</v>
      </c>
      <c r="C18" s="3"/>
      <c r="D18" s="3"/>
      <c r="E18" s="3"/>
      <c r="F18" s="17"/>
      <c r="G18" s="17"/>
      <c r="H18" s="17"/>
    </row>
    <row r="19" spans="2:8" x14ac:dyDescent="0.25">
      <c r="B19" s="21" t="s">
        <v>37</v>
      </c>
      <c r="C19" s="3"/>
      <c r="D19" s="3"/>
      <c r="E19" s="3"/>
      <c r="F19" s="17"/>
      <c r="G19" s="17"/>
      <c r="H19" s="17"/>
    </row>
    <row r="20" spans="2:8" x14ac:dyDescent="0.25">
      <c r="B20" s="20" t="s">
        <v>36</v>
      </c>
      <c r="C20" s="3"/>
      <c r="D20" s="3"/>
      <c r="E20" s="3"/>
      <c r="F20" s="17"/>
      <c r="G20" s="17"/>
      <c r="H20" s="17"/>
    </row>
    <row r="21" spans="2:8" x14ac:dyDescent="0.25">
      <c r="B21" s="20" t="s">
        <v>24</v>
      </c>
      <c r="C21" s="3"/>
      <c r="D21" s="3"/>
      <c r="E21" s="3"/>
      <c r="F21" s="17"/>
      <c r="G21" s="17"/>
      <c r="H21" s="17"/>
    </row>
    <row r="22" spans="2:8" x14ac:dyDescent="0.25">
      <c r="B22" s="5" t="s">
        <v>35</v>
      </c>
      <c r="C22" s="3"/>
      <c r="D22" s="3"/>
      <c r="E22" s="4"/>
      <c r="F22" s="17"/>
      <c r="G22" s="17"/>
      <c r="H22" s="17"/>
    </row>
    <row r="23" spans="2:8" x14ac:dyDescent="0.25">
      <c r="B23" s="19" t="s">
        <v>34</v>
      </c>
      <c r="C23" s="3"/>
      <c r="D23" s="3"/>
      <c r="E23" s="4"/>
      <c r="F23" s="17"/>
      <c r="G23" s="17"/>
      <c r="H23" s="17"/>
    </row>
    <row r="24" spans="2:8" x14ac:dyDescent="0.25">
      <c r="B24" s="5" t="s">
        <v>33</v>
      </c>
      <c r="C24" s="3"/>
      <c r="D24" s="3"/>
      <c r="E24" s="4"/>
      <c r="F24" s="17"/>
      <c r="G24" s="17"/>
      <c r="H24" s="17"/>
    </row>
    <row r="25" spans="2:8" x14ac:dyDescent="0.25">
      <c r="B25" s="19" t="s">
        <v>32</v>
      </c>
      <c r="C25" s="3"/>
      <c r="D25" s="3"/>
      <c r="E25" s="4"/>
      <c r="F25" s="17"/>
      <c r="G25" s="17"/>
      <c r="H25" s="17"/>
    </row>
    <row r="26" spans="2:8" x14ac:dyDescent="0.25">
      <c r="B26" s="10" t="s">
        <v>15</v>
      </c>
      <c r="C26" s="3"/>
      <c r="D26" s="3"/>
      <c r="E26" s="4"/>
      <c r="F26" s="17"/>
      <c r="G26" s="17"/>
      <c r="H26" s="1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opLeftCell="A67" workbookViewId="0">
      <selection activeCell="H11" sqref="H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1"/>
      <c r="C1" s="1"/>
      <c r="D1" s="1"/>
      <c r="E1" s="1"/>
      <c r="F1" s="1"/>
      <c r="G1" s="1"/>
      <c r="H1" s="1"/>
      <c r="I1" s="2"/>
    </row>
    <row r="2" spans="2:9" ht="18" customHeight="1" x14ac:dyDescent="0.25">
      <c r="B2" s="197" t="s">
        <v>275</v>
      </c>
      <c r="C2" s="213"/>
      <c r="D2" s="213"/>
      <c r="E2" s="213"/>
      <c r="F2" s="213"/>
      <c r="G2" s="213"/>
      <c r="H2" s="213"/>
      <c r="I2" s="213"/>
    </row>
    <row r="3" spans="2:9" ht="18" x14ac:dyDescent="0.25">
      <c r="B3" s="1"/>
      <c r="C3" s="1"/>
      <c r="D3" s="1"/>
      <c r="E3" s="1"/>
      <c r="F3" s="1"/>
      <c r="G3" s="1"/>
      <c r="H3" s="1"/>
      <c r="I3" s="2"/>
    </row>
    <row r="4" spans="2:9" ht="15.75" x14ac:dyDescent="0.25">
      <c r="B4" s="214" t="s">
        <v>67</v>
      </c>
      <c r="C4" s="214"/>
      <c r="D4" s="214"/>
      <c r="E4" s="214"/>
      <c r="F4" s="214"/>
      <c r="G4" s="214"/>
      <c r="H4" s="214"/>
      <c r="I4" s="214"/>
    </row>
    <row r="5" spans="2:9" ht="18" x14ac:dyDescent="0.25">
      <c r="B5" s="13"/>
      <c r="C5" s="13"/>
      <c r="D5" s="13"/>
      <c r="E5" s="13"/>
      <c r="F5" s="13"/>
      <c r="G5" s="13"/>
      <c r="H5" s="13"/>
      <c r="I5" s="2"/>
    </row>
    <row r="6" spans="2:9" ht="31.5" x14ac:dyDescent="0.25">
      <c r="B6" s="215" t="s">
        <v>7</v>
      </c>
      <c r="C6" s="216"/>
      <c r="D6" s="216"/>
      <c r="E6" s="217"/>
      <c r="F6" s="66" t="s">
        <v>70</v>
      </c>
      <c r="G6" s="66" t="s">
        <v>71</v>
      </c>
      <c r="H6" s="66" t="s">
        <v>75</v>
      </c>
      <c r="I6" s="66" t="s">
        <v>51</v>
      </c>
    </row>
    <row r="7" spans="2:9" s="16" customFormat="1" ht="15.75" customHeight="1" x14ac:dyDescent="0.2">
      <c r="B7" s="215">
        <v>1</v>
      </c>
      <c r="C7" s="216"/>
      <c r="D7" s="216"/>
      <c r="E7" s="217"/>
      <c r="F7" s="66">
        <v>2</v>
      </c>
      <c r="G7" s="66">
        <v>3</v>
      </c>
      <c r="H7" s="66">
        <v>4</v>
      </c>
      <c r="I7" s="66" t="s">
        <v>263</v>
      </c>
    </row>
    <row r="8" spans="2:9" s="16" customFormat="1" ht="15.75" customHeight="1" x14ac:dyDescent="0.2">
      <c r="B8" s="67" t="s">
        <v>233</v>
      </c>
      <c r="C8" s="68">
        <v>18660</v>
      </c>
      <c r="D8" s="68" t="s">
        <v>234</v>
      </c>
      <c r="E8" s="69" t="s">
        <v>235</v>
      </c>
      <c r="F8" s="69"/>
      <c r="G8" s="66"/>
      <c r="H8" s="66"/>
      <c r="I8" s="66" t="s">
        <v>264</v>
      </c>
    </row>
    <row r="9" spans="2:9" s="16" customFormat="1" ht="15.75" customHeight="1" x14ac:dyDescent="0.2">
      <c r="B9" s="67"/>
      <c r="C9" s="68"/>
      <c r="D9" s="68" t="s">
        <v>236</v>
      </c>
      <c r="E9" s="69" t="s">
        <v>237</v>
      </c>
      <c r="F9" s="69"/>
      <c r="G9" s="89">
        <f>SUM(G10:G16)</f>
        <v>1188729</v>
      </c>
      <c r="H9" s="89">
        <f>SUM(H10,H11,H12,H13,H14,H15,H16)</f>
        <v>607824</v>
      </c>
      <c r="I9" s="90">
        <f>H9/G9*100</f>
        <v>51.132259749699053</v>
      </c>
    </row>
    <row r="10" spans="2:9" s="16" customFormat="1" ht="15.75" customHeight="1" x14ac:dyDescent="0.2">
      <c r="B10" s="67">
        <v>1</v>
      </c>
      <c r="C10" s="68"/>
      <c r="D10" s="68" t="s">
        <v>190</v>
      </c>
      <c r="E10" s="69"/>
      <c r="F10" s="69"/>
      <c r="G10" s="89">
        <v>8000</v>
      </c>
      <c r="H10" s="89">
        <v>0</v>
      </c>
      <c r="I10" s="90">
        <f t="shared" ref="I10:I76" si="0">H10/G10*100</f>
        <v>0</v>
      </c>
    </row>
    <row r="11" spans="2:9" s="16" customFormat="1" ht="15.75" customHeight="1" x14ac:dyDescent="0.2">
      <c r="B11" s="81">
        <v>2</v>
      </c>
      <c r="C11" s="82"/>
      <c r="D11" s="82" t="s">
        <v>168</v>
      </c>
      <c r="E11" s="83"/>
      <c r="F11" s="83"/>
      <c r="G11" s="89">
        <v>44500</v>
      </c>
      <c r="H11" s="89">
        <v>23449</v>
      </c>
      <c r="I11" s="90">
        <f t="shared" si="0"/>
        <v>52.694382022471906</v>
      </c>
    </row>
    <row r="12" spans="2:9" s="16" customFormat="1" ht="15.75" customHeight="1" x14ac:dyDescent="0.2">
      <c r="B12" s="67">
        <v>3</v>
      </c>
      <c r="C12" s="68"/>
      <c r="D12" s="68" t="s">
        <v>238</v>
      </c>
      <c r="E12" s="69"/>
      <c r="F12" s="69"/>
      <c r="G12" s="89">
        <v>23955</v>
      </c>
      <c r="H12" s="89">
        <v>282</v>
      </c>
      <c r="I12" s="90">
        <f t="shared" si="0"/>
        <v>1.1772072636192863</v>
      </c>
    </row>
    <row r="13" spans="2:9" s="16" customFormat="1" ht="15.75" customHeight="1" x14ac:dyDescent="0.2">
      <c r="B13" s="67">
        <v>4</v>
      </c>
      <c r="C13" s="68"/>
      <c r="D13" s="68" t="s">
        <v>239</v>
      </c>
      <c r="E13" s="69"/>
      <c r="F13" s="69"/>
      <c r="G13" s="66">
        <v>500</v>
      </c>
      <c r="H13" s="66"/>
      <c r="I13" s="90">
        <f t="shared" si="0"/>
        <v>0</v>
      </c>
    </row>
    <row r="14" spans="2:9" s="16" customFormat="1" ht="15.75" customHeight="1" x14ac:dyDescent="0.2">
      <c r="B14" s="67">
        <v>5</v>
      </c>
      <c r="C14" s="68"/>
      <c r="D14" s="68" t="s">
        <v>240</v>
      </c>
      <c r="E14" s="69"/>
      <c r="F14" s="69"/>
      <c r="G14" s="89">
        <v>1070000</v>
      </c>
      <c r="H14" s="89">
        <v>571236</v>
      </c>
      <c r="I14" s="90">
        <f t="shared" si="0"/>
        <v>53.386542056074774</v>
      </c>
    </row>
    <row r="15" spans="2:9" s="16" customFormat="1" ht="15.75" customHeight="1" x14ac:dyDescent="0.2">
      <c r="B15" s="67">
        <v>6</v>
      </c>
      <c r="C15" s="68"/>
      <c r="D15" s="68" t="s">
        <v>241</v>
      </c>
      <c r="E15" s="69"/>
      <c r="F15" s="69"/>
      <c r="G15" s="89">
        <v>1755</v>
      </c>
      <c r="H15" s="89">
        <v>1050</v>
      </c>
      <c r="I15" s="90">
        <f t="shared" si="0"/>
        <v>59.82905982905983</v>
      </c>
    </row>
    <row r="16" spans="2:9" s="16" customFormat="1" ht="15.75" customHeight="1" x14ac:dyDescent="0.2">
      <c r="B16" s="67">
        <v>9</v>
      </c>
      <c r="C16" s="68"/>
      <c r="D16" s="68" t="s">
        <v>242</v>
      </c>
      <c r="E16" s="69"/>
      <c r="F16" s="69"/>
      <c r="G16" s="89">
        <v>40019</v>
      </c>
      <c r="H16" s="89">
        <v>11807</v>
      </c>
      <c r="I16" s="90">
        <f t="shared" si="0"/>
        <v>29.503485844223992</v>
      </c>
    </row>
    <row r="17" spans="2:9" s="27" customFormat="1" ht="30" customHeight="1" x14ac:dyDescent="0.25">
      <c r="B17" s="205" t="s">
        <v>164</v>
      </c>
      <c r="C17" s="206"/>
      <c r="D17" s="207"/>
      <c r="E17" s="41" t="s">
        <v>165</v>
      </c>
      <c r="F17" s="28"/>
      <c r="G17" s="29"/>
      <c r="H17" s="29"/>
      <c r="I17" s="90" t="e">
        <f t="shared" si="0"/>
        <v>#DIV/0!</v>
      </c>
    </row>
    <row r="18" spans="2:9" s="27" customFormat="1" ht="30" customHeight="1" x14ac:dyDescent="0.25">
      <c r="B18" s="205" t="s">
        <v>166</v>
      </c>
      <c r="C18" s="206"/>
      <c r="D18" s="207"/>
      <c r="E18" s="42" t="s">
        <v>184</v>
      </c>
      <c r="F18" s="28"/>
      <c r="G18" s="29"/>
      <c r="H18" s="29"/>
      <c r="I18" s="90" t="e">
        <f t="shared" si="0"/>
        <v>#DIV/0!</v>
      </c>
    </row>
    <row r="19" spans="2:9" s="27" customFormat="1" ht="30" customHeight="1" x14ac:dyDescent="0.25">
      <c r="B19" s="218" t="s">
        <v>167</v>
      </c>
      <c r="C19" s="218"/>
      <c r="D19" s="218"/>
      <c r="E19" s="30" t="s">
        <v>168</v>
      </c>
      <c r="F19" s="28"/>
      <c r="G19" s="55">
        <f>SUM(G21,G25,G47)</f>
        <v>44500</v>
      </c>
      <c r="H19" s="55">
        <f>SUM(H25,H47,H49)</f>
        <v>23449</v>
      </c>
      <c r="I19" s="90">
        <f t="shared" si="0"/>
        <v>52.694382022471906</v>
      </c>
    </row>
    <row r="20" spans="2:9" s="27" customFormat="1" ht="30" customHeight="1" x14ac:dyDescent="0.25">
      <c r="B20" s="208">
        <v>31</v>
      </c>
      <c r="C20" s="209"/>
      <c r="D20" s="210"/>
      <c r="E20" s="47" t="s">
        <v>12</v>
      </c>
      <c r="F20" s="28"/>
      <c r="G20" s="29"/>
      <c r="H20" s="29"/>
      <c r="I20" s="90" t="e">
        <f t="shared" si="0"/>
        <v>#DIV/0!</v>
      </c>
    </row>
    <row r="21" spans="2:9" s="27" customFormat="1" ht="30" customHeight="1" x14ac:dyDescent="0.25">
      <c r="B21" s="43">
        <v>3111</v>
      </c>
      <c r="C21" s="44"/>
      <c r="D21" s="45"/>
      <c r="E21" s="45" t="s">
        <v>182</v>
      </c>
      <c r="F21" s="28"/>
      <c r="G21" s="29"/>
      <c r="H21" s="29"/>
      <c r="I21" s="90" t="e">
        <f t="shared" si="0"/>
        <v>#DIV/0!</v>
      </c>
    </row>
    <row r="22" spans="2:9" s="27" customFormat="1" ht="30" customHeight="1" x14ac:dyDescent="0.25">
      <c r="B22" s="43">
        <v>3121</v>
      </c>
      <c r="C22" s="44"/>
      <c r="D22" s="45"/>
      <c r="E22" s="45" t="s">
        <v>96</v>
      </c>
      <c r="F22" s="28"/>
      <c r="G22" s="29"/>
      <c r="H22" s="29"/>
      <c r="I22" s="90" t="e">
        <f t="shared" si="0"/>
        <v>#DIV/0!</v>
      </c>
    </row>
    <row r="23" spans="2:9" s="27" customFormat="1" ht="30" customHeight="1" x14ac:dyDescent="0.25">
      <c r="B23" s="43">
        <v>3132</v>
      </c>
      <c r="C23" s="44"/>
      <c r="D23" s="45"/>
      <c r="E23" s="45" t="s">
        <v>206</v>
      </c>
      <c r="F23" s="28"/>
      <c r="G23" s="29"/>
      <c r="H23" s="29"/>
      <c r="I23" s="90" t="e">
        <f t="shared" si="0"/>
        <v>#DIV/0!</v>
      </c>
    </row>
    <row r="24" spans="2:9" s="27" customFormat="1" ht="30" customHeight="1" x14ac:dyDescent="0.25">
      <c r="B24" s="43">
        <v>3133</v>
      </c>
      <c r="C24" s="44"/>
      <c r="D24" s="45"/>
      <c r="E24" s="45" t="s">
        <v>207</v>
      </c>
      <c r="F24" s="28"/>
      <c r="G24" s="29"/>
      <c r="H24" s="29"/>
      <c r="I24" s="90" t="e">
        <f t="shared" si="0"/>
        <v>#DIV/0!</v>
      </c>
    </row>
    <row r="25" spans="2:9" s="27" customFormat="1" ht="30" customHeight="1" x14ac:dyDescent="0.25">
      <c r="B25" s="46">
        <v>32</v>
      </c>
      <c r="C25" s="44"/>
      <c r="D25" s="45"/>
      <c r="E25" s="47" t="s">
        <v>12</v>
      </c>
      <c r="F25" s="28"/>
      <c r="G25" s="55">
        <v>44070</v>
      </c>
      <c r="H25" s="55">
        <f>SUM(H26,H27,H28,H29,H30,H31,H32,H33,H34,H35,H36,H37,H38,H39,H40,H41,H42,H43,H44,H45,H46,)</f>
        <v>23258</v>
      </c>
      <c r="I25" s="90">
        <f t="shared" si="0"/>
        <v>52.775130474245515</v>
      </c>
    </row>
    <row r="26" spans="2:9" s="27" customFormat="1" ht="30" customHeight="1" x14ac:dyDescent="0.25">
      <c r="B26" s="43">
        <v>3211</v>
      </c>
      <c r="C26" s="44"/>
      <c r="D26" s="45"/>
      <c r="E26" s="45" t="s">
        <v>31</v>
      </c>
      <c r="F26" s="28"/>
      <c r="G26" s="29"/>
      <c r="H26" s="29">
        <v>817</v>
      </c>
      <c r="I26" s="90" t="e">
        <f t="shared" si="0"/>
        <v>#DIV/0!</v>
      </c>
    </row>
    <row r="27" spans="2:9" s="27" customFormat="1" ht="30" customHeight="1" x14ac:dyDescent="0.25">
      <c r="B27" s="43">
        <v>3212</v>
      </c>
      <c r="C27" s="44"/>
      <c r="D27" s="45"/>
      <c r="E27" s="45" t="s">
        <v>201</v>
      </c>
      <c r="F27" s="28"/>
      <c r="G27" s="29"/>
      <c r="H27" s="29">
        <v>5817</v>
      </c>
      <c r="I27" s="90" t="e">
        <f t="shared" si="0"/>
        <v>#DIV/0!</v>
      </c>
    </row>
    <row r="28" spans="2:9" s="27" customFormat="1" ht="30" customHeight="1" x14ac:dyDescent="0.25">
      <c r="B28" s="43">
        <v>3213</v>
      </c>
      <c r="C28" s="44"/>
      <c r="D28" s="45"/>
      <c r="E28" s="45" t="s">
        <v>100</v>
      </c>
      <c r="F28" s="28"/>
      <c r="G28" s="29"/>
      <c r="H28" s="29">
        <v>495</v>
      </c>
      <c r="I28" s="90" t="e">
        <f t="shared" si="0"/>
        <v>#DIV/0!</v>
      </c>
    </row>
    <row r="29" spans="2:9" s="27" customFormat="1" ht="30" customHeight="1" x14ac:dyDescent="0.25">
      <c r="B29" s="43">
        <v>3221</v>
      </c>
      <c r="C29" s="44"/>
      <c r="D29" s="45"/>
      <c r="E29" s="45" t="s">
        <v>202</v>
      </c>
      <c r="F29" s="28"/>
      <c r="G29" s="29"/>
      <c r="H29" s="29">
        <v>2952</v>
      </c>
      <c r="I29" s="90" t="e">
        <f t="shared" si="0"/>
        <v>#DIV/0!</v>
      </c>
    </row>
    <row r="30" spans="2:9" s="27" customFormat="1" ht="30" customHeight="1" x14ac:dyDescent="0.25">
      <c r="B30" s="70">
        <v>3222</v>
      </c>
      <c r="C30" s="71"/>
      <c r="D30" s="72"/>
      <c r="E30" s="72" t="s">
        <v>254</v>
      </c>
      <c r="F30" s="28"/>
      <c r="G30" s="29"/>
      <c r="H30" s="29"/>
      <c r="I30" s="90" t="e">
        <f t="shared" si="0"/>
        <v>#DIV/0!</v>
      </c>
    </row>
    <row r="31" spans="2:9" s="27" customFormat="1" ht="30" customHeight="1" x14ac:dyDescent="0.25">
      <c r="B31" s="43">
        <v>3223</v>
      </c>
      <c r="C31" s="44"/>
      <c r="D31" s="45"/>
      <c r="E31" s="45" t="s">
        <v>104</v>
      </c>
      <c r="F31" s="28"/>
      <c r="G31" s="29"/>
      <c r="H31" s="29">
        <v>4971</v>
      </c>
      <c r="I31" s="90" t="e">
        <f t="shared" si="0"/>
        <v>#DIV/0!</v>
      </c>
    </row>
    <row r="32" spans="2:9" s="27" customFormat="1" ht="30" customHeight="1" x14ac:dyDescent="0.25">
      <c r="B32" s="43">
        <v>3224</v>
      </c>
      <c r="C32" s="44"/>
      <c r="D32" s="45"/>
      <c r="E32" s="45" t="s">
        <v>203</v>
      </c>
      <c r="F32" s="28"/>
      <c r="G32" s="29"/>
      <c r="H32" s="29"/>
      <c r="I32" s="90" t="e">
        <f t="shared" si="0"/>
        <v>#DIV/0!</v>
      </c>
    </row>
    <row r="33" spans="2:9" s="27" customFormat="1" ht="30" customHeight="1" x14ac:dyDescent="0.25">
      <c r="B33" s="43">
        <v>3225</v>
      </c>
      <c r="C33" s="44"/>
      <c r="D33" s="45"/>
      <c r="E33" s="45" t="s">
        <v>209</v>
      </c>
      <c r="F33" s="28"/>
      <c r="G33" s="29"/>
      <c r="H33" s="29">
        <v>735</v>
      </c>
      <c r="I33" s="90" t="e">
        <f t="shared" si="0"/>
        <v>#DIV/0!</v>
      </c>
    </row>
    <row r="34" spans="2:9" s="27" customFormat="1" ht="30" customHeight="1" x14ac:dyDescent="0.25">
      <c r="B34" s="43">
        <v>3227</v>
      </c>
      <c r="C34" s="44"/>
      <c r="D34" s="45"/>
      <c r="E34" s="45" t="s">
        <v>210</v>
      </c>
      <c r="F34" s="28"/>
      <c r="G34" s="29"/>
      <c r="H34" s="29"/>
      <c r="I34" s="90" t="e">
        <f t="shared" si="0"/>
        <v>#DIV/0!</v>
      </c>
    </row>
    <row r="35" spans="2:9" s="27" customFormat="1" ht="30" customHeight="1" x14ac:dyDescent="0.25">
      <c r="B35" s="43">
        <v>3231</v>
      </c>
      <c r="C35" s="44"/>
      <c r="D35" s="45"/>
      <c r="E35" s="45" t="s">
        <v>109</v>
      </c>
      <c r="F35" s="28"/>
      <c r="G35" s="29"/>
      <c r="H35" s="29">
        <v>971</v>
      </c>
      <c r="I35" s="90" t="e">
        <f t="shared" si="0"/>
        <v>#DIV/0!</v>
      </c>
    </row>
    <row r="36" spans="2:9" s="27" customFormat="1" ht="30" customHeight="1" x14ac:dyDescent="0.25">
      <c r="B36" s="43">
        <v>3232</v>
      </c>
      <c r="C36" s="44"/>
      <c r="D36" s="45"/>
      <c r="E36" s="45" t="s">
        <v>204</v>
      </c>
      <c r="F36" s="28"/>
      <c r="G36" s="29"/>
      <c r="H36" s="29">
        <v>787</v>
      </c>
      <c r="I36" s="90" t="e">
        <f t="shared" si="0"/>
        <v>#DIV/0!</v>
      </c>
    </row>
    <row r="37" spans="2:9" s="27" customFormat="1" ht="30" customHeight="1" x14ac:dyDescent="0.25">
      <c r="B37" s="43">
        <v>3233</v>
      </c>
      <c r="C37" s="44"/>
      <c r="D37" s="45"/>
      <c r="E37" s="45" t="s">
        <v>111</v>
      </c>
      <c r="F37" s="28"/>
      <c r="G37" s="29"/>
      <c r="H37" s="29">
        <v>285</v>
      </c>
      <c r="I37" s="90" t="e">
        <f t="shared" si="0"/>
        <v>#DIV/0!</v>
      </c>
    </row>
    <row r="38" spans="2:9" s="27" customFormat="1" ht="30" customHeight="1" x14ac:dyDescent="0.25">
      <c r="B38" s="43">
        <v>3234</v>
      </c>
      <c r="C38" s="44"/>
      <c r="D38" s="45"/>
      <c r="E38" s="45" t="s">
        <v>112</v>
      </c>
      <c r="F38" s="28"/>
      <c r="G38" s="29"/>
      <c r="H38" s="29">
        <v>1146</v>
      </c>
      <c r="I38" s="90" t="e">
        <f t="shared" si="0"/>
        <v>#DIV/0!</v>
      </c>
    </row>
    <row r="39" spans="2:9" s="27" customFormat="1" ht="30" customHeight="1" x14ac:dyDescent="0.25">
      <c r="B39" s="43">
        <v>3236</v>
      </c>
      <c r="C39" s="44"/>
      <c r="D39" s="45"/>
      <c r="E39" s="45" t="s">
        <v>211</v>
      </c>
      <c r="F39" s="28"/>
      <c r="G39" s="29"/>
      <c r="H39" s="29"/>
      <c r="I39" s="90" t="e">
        <f t="shared" si="0"/>
        <v>#DIV/0!</v>
      </c>
    </row>
    <row r="40" spans="2:9" s="27" customFormat="1" ht="30" customHeight="1" x14ac:dyDescent="0.25">
      <c r="B40" s="43">
        <v>3237</v>
      </c>
      <c r="C40" s="44"/>
      <c r="D40" s="45"/>
      <c r="E40" s="45" t="s">
        <v>212</v>
      </c>
      <c r="F40" s="28"/>
      <c r="G40" s="29"/>
      <c r="H40" s="29">
        <v>1934</v>
      </c>
      <c r="I40" s="90" t="e">
        <f t="shared" si="0"/>
        <v>#DIV/0!</v>
      </c>
    </row>
    <row r="41" spans="2:9" s="27" customFormat="1" ht="30" customHeight="1" x14ac:dyDescent="0.25">
      <c r="B41" s="43">
        <v>3238</v>
      </c>
      <c r="C41" s="44"/>
      <c r="D41" s="45"/>
      <c r="E41" s="45" t="s">
        <v>116</v>
      </c>
      <c r="F41" s="28"/>
      <c r="G41" s="29"/>
      <c r="H41" s="29">
        <v>2308</v>
      </c>
      <c r="I41" s="90" t="e">
        <f t="shared" si="0"/>
        <v>#DIV/0!</v>
      </c>
    </row>
    <row r="42" spans="2:9" s="27" customFormat="1" ht="30" customHeight="1" x14ac:dyDescent="0.25">
      <c r="B42" s="43">
        <v>3239</v>
      </c>
      <c r="C42" s="44"/>
      <c r="D42" s="45"/>
      <c r="E42" s="45" t="s">
        <v>117</v>
      </c>
      <c r="F42" s="28"/>
      <c r="G42" s="29"/>
      <c r="H42" s="29"/>
      <c r="I42" s="90" t="e">
        <f t="shared" si="0"/>
        <v>#DIV/0!</v>
      </c>
    </row>
    <row r="43" spans="2:9" s="27" customFormat="1" ht="30" customHeight="1" x14ac:dyDescent="0.25">
      <c r="B43" s="43">
        <v>3241</v>
      </c>
      <c r="C43" s="44"/>
      <c r="D43" s="45"/>
      <c r="E43" s="45" t="s">
        <v>205</v>
      </c>
      <c r="F43" s="28"/>
      <c r="G43" s="29"/>
      <c r="H43" s="29"/>
      <c r="I43" s="90" t="e">
        <f t="shared" si="0"/>
        <v>#DIV/0!</v>
      </c>
    </row>
    <row r="44" spans="2:9" s="27" customFormat="1" ht="30" customHeight="1" x14ac:dyDescent="0.25">
      <c r="B44" s="43">
        <v>3294</v>
      </c>
      <c r="C44" s="44"/>
      <c r="D44" s="45"/>
      <c r="E44" s="45" t="s">
        <v>276</v>
      </c>
      <c r="F44" s="28"/>
      <c r="G44" s="29"/>
      <c r="H44" s="29">
        <v>40</v>
      </c>
      <c r="I44" s="90" t="e">
        <f t="shared" si="0"/>
        <v>#DIV/0!</v>
      </c>
    </row>
    <row r="45" spans="2:9" s="27" customFormat="1" ht="30" customHeight="1" x14ac:dyDescent="0.25">
      <c r="B45" s="43">
        <v>3295</v>
      </c>
      <c r="C45" s="44"/>
      <c r="D45" s="45"/>
      <c r="E45" s="45" t="s">
        <v>123</v>
      </c>
      <c r="F45" s="28"/>
      <c r="G45" s="29"/>
      <c r="H45" s="29"/>
      <c r="I45" s="90" t="e">
        <f t="shared" si="0"/>
        <v>#DIV/0!</v>
      </c>
    </row>
    <row r="46" spans="2:9" s="27" customFormat="1" ht="30" customHeight="1" x14ac:dyDescent="0.25">
      <c r="B46" s="43">
        <v>3299</v>
      </c>
      <c r="C46" s="44"/>
      <c r="D46" s="45"/>
      <c r="E46" s="45" t="s">
        <v>119</v>
      </c>
      <c r="F46" s="28"/>
      <c r="G46" s="29"/>
      <c r="H46" s="29"/>
      <c r="I46" s="90" t="e">
        <f t="shared" si="0"/>
        <v>#DIV/0!</v>
      </c>
    </row>
    <row r="47" spans="2:9" s="27" customFormat="1" ht="30" customHeight="1" x14ac:dyDescent="0.25">
      <c r="B47" s="202">
        <v>34</v>
      </c>
      <c r="C47" s="203"/>
      <c r="D47" s="204"/>
      <c r="E47" s="26" t="s">
        <v>124</v>
      </c>
      <c r="F47" s="28"/>
      <c r="G47" s="55">
        <v>430</v>
      </c>
      <c r="H47" s="55">
        <v>191</v>
      </c>
      <c r="I47" s="90">
        <f t="shared" si="0"/>
        <v>44.418604651162788</v>
      </c>
    </row>
    <row r="48" spans="2:9" s="27" customFormat="1" ht="30" customHeight="1" x14ac:dyDescent="0.25">
      <c r="B48" s="43">
        <v>3431</v>
      </c>
      <c r="C48" s="44"/>
      <c r="D48" s="45"/>
      <c r="E48" s="45" t="s">
        <v>208</v>
      </c>
      <c r="F48" s="28"/>
      <c r="G48" s="29"/>
      <c r="H48" s="29">
        <v>191</v>
      </c>
      <c r="I48" s="90" t="e">
        <f t="shared" si="0"/>
        <v>#DIV/0!</v>
      </c>
    </row>
    <row r="49" spans="2:9" s="27" customFormat="1" ht="30" customHeight="1" x14ac:dyDescent="0.25">
      <c r="B49" s="205" t="s">
        <v>170</v>
      </c>
      <c r="C49" s="206"/>
      <c r="D49" s="207"/>
      <c r="E49" s="26" t="s">
        <v>183</v>
      </c>
      <c r="F49" s="28"/>
      <c r="G49" s="55"/>
      <c r="H49" s="55"/>
      <c r="I49" s="90" t="e">
        <f t="shared" si="0"/>
        <v>#DIV/0!</v>
      </c>
    </row>
    <row r="50" spans="2:9" s="27" customFormat="1" ht="30" customHeight="1" x14ac:dyDescent="0.25">
      <c r="B50" s="212" t="s">
        <v>167</v>
      </c>
      <c r="C50" s="212"/>
      <c r="D50" s="212"/>
      <c r="E50" s="30" t="s">
        <v>168</v>
      </c>
      <c r="F50" s="28"/>
      <c r="G50" s="29"/>
      <c r="H50" s="29"/>
      <c r="I50" s="90" t="e">
        <f t="shared" si="0"/>
        <v>#DIV/0!</v>
      </c>
    </row>
    <row r="51" spans="2:9" s="27" customFormat="1" ht="30" customHeight="1" x14ac:dyDescent="0.25">
      <c r="B51" s="212">
        <v>32</v>
      </c>
      <c r="C51" s="212"/>
      <c r="D51" s="212"/>
      <c r="E51" s="30" t="s">
        <v>12</v>
      </c>
      <c r="F51" s="28"/>
      <c r="G51" s="29"/>
      <c r="H51" s="29"/>
      <c r="I51" s="90" t="e">
        <f t="shared" si="0"/>
        <v>#DIV/0!</v>
      </c>
    </row>
    <row r="52" spans="2:9" s="27" customFormat="1" ht="30" customHeight="1" x14ac:dyDescent="0.25">
      <c r="B52" s="205" t="s">
        <v>171</v>
      </c>
      <c r="C52" s="206"/>
      <c r="D52" s="207"/>
      <c r="E52" s="30" t="s">
        <v>185</v>
      </c>
      <c r="F52" s="28"/>
      <c r="G52" s="29"/>
      <c r="H52" s="29"/>
      <c r="I52" s="90" t="e">
        <f t="shared" si="0"/>
        <v>#DIV/0!</v>
      </c>
    </row>
    <row r="53" spans="2:9" s="27" customFormat="1" ht="30" customHeight="1" x14ac:dyDescent="0.25">
      <c r="B53" s="202" t="s">
        <v>167</v>
      </c>
      <c r="C53" s="203"/>
      <c r="D53" s="204"/>
      <c r="E53" s="30" t="s">
        <v>168</v>
      </c>
      <c r="F53" s="28"/>
      <c r="G53" s="29"/>
      <c r="H53" s="29"/>
      <c r="I53" s="90" t="e">
        <f t="shared" si="0"/>
        <v>#DIV/0!</v>
      </c>
    </row>
    <row r="54" spans="2:9" s="27" customFormat="1" ht="30" customHeight="1" x14ac:dyDescent="0.25">
      <c r="B54" s="202">
        <v>42</v>
      </c>
      <c r="C54" s="203"/>
      <c r="D54" s="204"/>
      <c r="E54" s="30" t="s">
        <v>186</v>
      </c>
      <c r="F54" s="28"/>
      <c r="G54" s="29"/>
      <c r="H54" s="29"/>
      <c r="I54" s="90" t="e">
        <f t="shared" si="0"/>
        <v>#DIV/0!</v>
      </c>
    </row>
    <row r="55" spans="2:9" s="27" customFormat="1" ht="30" customHeight="1" x14ac:dyDescent="0.25">
      <c r="B55" s="202">
        <v>45</v>
      </c>
      <c r="C55" s="203"/>
      <c r="D55" s="204"/>
      <c r="E55" s="30" t="s">
        <v>187</v>
      </c>
      <c r="F55" s="28"/>
      <c r="G55" s="29"/>
      <c r="H55" s="29"/>
      <c r="I55" s="90" t="e">
        <f t="shared" si="0"/>
        <v>#DIV/0!</v>
      </c>
    </row>
    <row r="56" spans="2:9" s="27" customFormat="1" ht="30" customHeight="1" x14ac:dyDescent="0.25">
      <c r="B56" s="202" t="s">
        <v>169</v>
      </c>
      <c r="C56" s="203"/>
      <c r="D56" s="204"/>
      <c r="E56" s="30" t="s">
        <v>181</v>
      </c>
      <c r="F56" s="28"/>
      <c r="G56" s="29"/>
      <c r="H56" s="29"/>
      <c r="I56" s="90" t="e">
        <f t="shared" si="0"/>
        <v>#DIV/0!</v>
      </c>
    </row>
    <row r="57" spans="2:9" s="27" customFormat="1" ht="30" customHeight="1" x14ac:dyDescent="0.25">
      <c r="B57" s="202">
        <v>42</v>
      </c>
      <c r="C57" s="203"/>
      <c r="D57" s="204"/>
      <c r="E57" s="30" t="s">
        <v>186</v>
      </c>
      <c r="F57" s="28"/>
      <c r="G57" s="29"/>
      <c r="H57" s="29"/>
      <c r="I57" s="90" t="e">
        <f t="shared" si="0"/>
        <v>#DIV/0!</v>
      </c>
    </row>
    <row r="58" spans="2:9" s="27" customFormat="1" ht="30" customHeight="1" x14ac:dyDescent="0.25">
      <c r="B58" s="205" t="s">
        <v>172</v>
      </c>
      <c r="C58" s="206"/>
      <c r="D58" s="207"/>
      <c r="E58" s="40" t="s">
        <v>188</v>
      </c>
      <c r="F58" s="28"/>
      <c r="G58" s="55">
        <f>SUM(G59,G63)</f>
        <v>8000</v>
      </c>
      <c r="H58" s="55">
        <v>0</v>
      </c>
      <c r="I58" s="90">
        <f t="shared" si="0"/>
        <v>0</v>
      </c>
    </row>
    <row r="59" spans="2:9" s="27" customFormat="1" ht="30" customHeight="1" x14ac:dyDescent="0.25">
      <c r="B59" s="205" t="s">
        <v>173</v>
      </c>
      <c r="C59" s="206"/>
      <c r="D59" s="207"/>
      <c r="E59" s="30" t="s">
        <v>189</v>
      </c>
      <c r="F59" s="28"/>
      <c r="G59" s="73"/>
      <c r="H59" s="55"/>
      <c r="I59" s="90" t="e">
        <f t="shared" si="0"/>
        <v>#DIV/0!</v>
      </c>
    </row>
    <row r="60" spans="2:9" s="27" customFormat="1" ht="30" customHeight="1" x14ac:dyDescent="0.25">
      <c r="B60" s="202" t="s">
        <v>174</v>
      </c>
      <c r="C60" s="203"/>
      <c r="D60" s="204"/>
      <c r="E60" s="30" t="s">
        <v>190</v>
      </c>
      <c r="F60" s="28"/>
      <c r="G60" s="29"/>
      <c r="H60" s="29"/>
      <c r="I60" s="90" t="e">
        <f t="shared" si="0"/>
        <v>#DIV/0!</v>
      </c>
    </row>
    <row r="61" spans="2:9" s="27" customFormat="1" ht="30" customHeight="1" x14ac:dyDescent="0.25">
      <c r="B61" s="202">
        <v>32</v>
      </c>
      <c r="C61" s="203"/>
      <c r="D61" s="204"/>
      <c r="E61" s="30" t="s">
        <v>12</v>
      </c>
      <c r="F61" s="28"/>
      <c r="G61" s="29"/>
      <c r="H61" s="29"/>
      <c r="I61" s="90" t="e">
        <f t="shared" si="0"/>
        <v>#DIV/0!</v>
      </c>
    </row>
    <row r="62" spans="2:9" s="27" customFormat="1" ht="30" customHeight="1" x14ac:dyDescent="0.25">
      <c r="B62" s="70">
        <v>3211</v>
      </c>
      <c r="C62" s="71"/>
      <c r="D62" s="72"/>
      <c r="E62" s="30" t="s">
        <v>30</v>
      </c>
      <c r="F62" s="28"/>
      <c r="G62" s="29"/>
      <c r="H62" s="29"/>
      <c r="I62" s="90" t="e">
        <f t="shared" si="0"/>
        <v>#DIV/0!</v>
      </c>
    </row>
    <row r="63" spans="2:9" s="27" customFormat="1" ht="30" customHeight="1" x14ac:dyDescent="0.25">
      <c r="B63" s="205" t="s">
        <v>175</v>
      </c>
      <c r="C63" s="206"/>
      <c r="D63" s="207"/>
      <c r="E63" s="48" t="s">
        <v>191</v>
      </c>
      <c r="F63" s="28"/>
      <c r="G63" s="55">
        <v>8000</v>
      </c>
      <c r="H63" s="55">
        <v>0</v>
      </c>
      <c r="I63" s="90">
        <f t="shared" si="0"/>
        <v>0</v>
      </c>
    </row>
    <row r="64" spans="2:9" s="27" customFormat="1" ht="30" customHeight="1" x14ac:dyDescent="0.25">
      <c r="B64" s="208" t="s">
        <v>174</v>
      </c>
      <c r="C64" s="209"/>
      <c r="D64" s="210"/>
      <c r="E64" s="30" t="s">
        <v>190</v>
      </c>
      <c r="F64" s="28"/>
      <c r="G64" s="29"/>
      <c r="H64" s="29"/>
      <c r="I64" s="90" t="e">
        <f t="shared" si="0"/>
        <v>#DIV/0!</v>
      </c>
    </row>
    <row r="65" spans="2:9" s="27" customFormat="1" ht="30" customHeight="1" x14ac:dyDescent="0.25">
      <c r="B65" s="202">
        <v>32</v>
      </c>
      <c r="C65" s="203"/>
      <c r="D65" s="204"/>
      <c r="E65" s="30" t="s">
        <v>12</v>
      </c>
      <c r="F65" s="28"/>
      <c r="G65" s="55">
        <v>8000</v>
      </c>
      <c r="H65" s="55">
        <v>0</v>
      </c>
      <c r="I65" s="90">
        <f t="shared" si="0"/>
        <v>0</v>
      </c>
    </row>
    <row r="66" spans="2:9" s="27" customFormat="1" ht="30" customHeight="1" x14ac:dyDescent="0.25">
      <c r="B66" s="86">
        <v>3211</v>
      </c>
      <c r="C66" s="87"/>
      <c r="D66" s="88"/>
      <c r="E66" s="30" t="s">
        <v>265</v>
      </c>
      <c r="F66" s="28"/>
      <c r="G66" s="55"/>
      <c r="H66" s="55"/>
      <c r="I66" s="90"/>
    </row>
    <row r="67" spans="2:9" s="27" customFormat="1" ht="30" customHeight="1" x14ac:dyDescent="0.25">
      <c r="B67" s="86">
        <v>3241</v>
      </c>
      <c r="C67" s="87"/>
      <c r="D67" s="88"/>
      <c r="E67" s="88" t="s">
        <v>205</v>
      </c>
      <c r="F67" s="28"/>
      <c r="G67" s="55"/>
      <c r="H67" s="55"/>
      <c r="I67" s="90"/>
    </row>
    <row r="68" spans="2:9" s="27" customFormat="1" ht="30" customHeight="1" x14ac:dyDescent="0.25">
      <c r="B68" s="86">
        <v>3293</v>
      </c>
      <c r="C68" s="87"/>
      <c r="D68" s="88"/>
      <c r="E68" s="88" t="s">
        <v>121</v>
      </c>
      <c r="F68" s="28"/>
      <c r="G68" s="55"/>
      <c r="H68" s="55"/>
      <c r="I68" s="90"/>
    </row>
    <row r="69" spans="2:9" s="27" customFormat="1" ht="30" customHeight="1" x14ac:dyDescent="0.25">
      <c r="B69" s="202" t="s">
        <v>176</v>
      </c>
      <c r="C69" s="203"/>
      <c r="D69" s="204"/>
      <c r="E69" s="30" t="s">
        <v>192</v>
      </c>
      <c r="F69" s="28"/>
      <c r="G69" s="29"/>
      <c r="H69" s="29"/>
      <c r="I69" s="90" t="e">
        <f t="shared" si="0"/>
        <v>#DIV/0!</v>
      </c>
    </row>
    <row r="70" spans="2:9" s="27" customFormat="1" ht="30" customHeight="1" x14ac:dyDescent="0.25">
      <c r="B70" s="202">
        <v>32</v>
      </c>
      <c r="C70" s="203"/>
      <c r="D70" s="204"/>
      <c r="E70" s="30" t="s">
        <v>12</v>
      </c>
      <c r="F70" s="28"/>
      <c r="G70" s="29"/>
      <c r="H70" s="29"/>
      <c r="I70" s="90" t="e">
        <f t="shared" si="0"/>
        <v>#DIV/0!</v>
      </c>
    </row>
    <row r="71" spans="2:9" s="27" customFormat="1" ht="30" customHeight="1" x14ac:dyDescent="0.25">
      <c r="B71" s="52" t="s">
        <v>243</v>
      </c>
      <c r="C71" s="59">
        <v>1208</v>
      </c>
      <c r="D71" s="51"/>
      <c r="E71" s="30"/>
      <c r="F71" s="28"/>
      <c r="G71" s="29"/>
      <c r="H71" s="29"/>
      <c r="I71" s="90" t="e">
        <f t="shared" si="0"/>
        <v>#DIV/0!</v>
      </c>
    </row>
    <row r="72" spans="2:9" s="27" customFormat="1" ht="30" customHeight="1" x14ac:dyDescent="0.25">
      <c r="B72" s="205" t="s">
        <v>177</v>
      </c>
      <c r="C72" s="206"/>
      <c r="D72" s="207"/>
      <c r="E72" s="48" t="s">
        <v>244</v>
      </c>
      <c r="F72" s="28"/>
      <c r="G72" s="29"/>
      <c r="H72" s="29"/>
      <c r="I72" s="90" t="e">
        <f t="shared" si="0"/>
        <v>#DIV/0!</v>
      </c>
    </row>
    <row r="73" spans="2:9" s="27" customFormat="1" ht="30" customHeight="1" x14ac:dyDescent="0.25">
      <c r="B73" s="208" t="s">
        <v>169</v>
      </c>
      <c r="C73" s="209"/>
      <c r="D73" s="210"/>
      <c r="E73" s="48" t="s">
        <v>181</v>
      </c>
      <c r="F73" s="91"/>
      <c r="G73" s="55">
        <v>1068540</v>
      </c>
      <c r="H73" s="55">
        <f>SUM(H75,H76,H77,H78,H79,H80,H83)</f>
        <v>571236</v>
      </c>
      <c r="I73" s="90">
        <f t="shared" si="0"/>
        <v>53.459486776349038</v>
      </c>
    </row>
    <row r="74" spans="2:9" s="27" customFormat="1" ht="30" customHeight="1" x14ac:dyDescent="0.25">
      <c r="B74" s="208">
        <v>31</v>
      </c>
      <c r="C74" s="209"/>
      <c r="D74" s="210"/>
      <c r="E74" s="48" t="s">
        <v>213</v>
      </c>
      <c r="F74" s="28"/>
      <c r="G74" s="55"/>
      <c r="H74" s="55"/>
      <c r="I74" s="90" t="e">
        <f t="shared" si="0"/>
        <v>#DIV/0!</v>
      </c>
    </row>
    <row r="75" spans="2:9" s="27" customFormat="1" ht="30" customHeight="1" x14ac:dyDescent="0.25">
      <c r="B75" s="61">
        <v>3111</v>
      </c>
      <c r="C75" s="53"/>
      <c r="D75" s="54"/>
      <c r="E75" s="62" t="s">
        <v>182</v>
      </c>
      <c r="F75" s="28"/>
      <c r="G75" s="29"/>
      <c r="H75" s="29">
        <v>390745</v>
      </c>
      <c r="I75" s="90" t="e">
        <f t="shared" si="0"/>
        <v>#DIV/0!</v>
      </c>
    </row>
    <row r="76" spans="2:9" s="27" customFormat="1" ht="30" customHeight="1" x14ac:dyDescent="0.25">
      <c r="B76" s="61">
        <v>3121</v>
      </c>
      <c r="C76" s="53"/>
      <c r="D76" s="54"/>
      <c r="E76" s="62" t="s">
        <v>214</v>
      </c>
      <c r="F76" s="28"/>
      <c r="G76" s="29"/>
      <c r="H76" s="29">
        <v>10742</v>
      </c>
      <c r="I76" s="90" t="e">
        <f t="shared" si="0"/>
        <v>#DIV/0!</v>
      </c>
    </row>
    <row r="77" spans="2:9" s="27" customFormat="1" ht="30" customHeight="1" x14ac:dyDescent="0.25">
      <c r="B77" s="61">
        <v>3132</v>
      </c>
      <c r="C77" s="53"/>
      <c r="D77" s="54"/>
      <c r="E77" s="62" t="s">
        <v>215</v>
      </c>
      <c r="F77" s="28"/>
      <c r="G77" s="29"/>
      <c r="H77" s="29">
        <v>64112</v>
      </c>
      <c r="I77" s="90" t="e">
        <f t="shared" ref="I77:I140" si="1">H77/G77*100</f>
        <v>#DIV/0!</v>
      </c>
    </row>
    <row r="78" spans="2:9" s="27" customFormat="1" ht="30" customHeight="1" x14ac:dyDescent="0.25">
      <c r="B78" s="52">
        <v>32</v>
      </c>
      <c r="C78" s="53"/>
      <c r="D78" s="54"/>
      <c r="E78" s="48" t="s">
        <v>12</v>
      </c>
      <c r="F78" s="28"/>
      <c r="G78" s="55"/>
      <c r="H78" s="55"/>
      <c r="I78" s="90" t="e">
        <f t="shared" si="1"/>
        <v>#DIV/0!</v>
      </c>
    </row>
    <row r="79" spans="2:9" s="27" customFormat="1" ht="30" customHeight="1" x14ac:dyDescent="0.25">
      <c r="B79" s="61">
        <v>3211</v>
      </c>
      <c r="C79" s="53"/>
      <c r="D79" s="54"/>
      <c r="E79" s="62" t="s">
        <v>31</v>
      </c>
      <c r="F79" s="28"/>
      <c r="G79" s="29"/>
      <c r="H79" s="29"/>
      <c r="I79" s="90" t="e">
        <f t="shared" si="1"/>
        <v>#DIV/0!</v>
      </c>
    </row>
    <row r="80" spans="2:9" s="27" customFormat="1" ht="30" customHeight="1" x14ac:dyDescent="0.25">
      <c r="B80" s="61">
        <v>3237</v>
      </c>
      <c r="C80" s="53"/>
      <c r="D80" s="54"/>
      <c r="E80" s="62" t="s">
        <v>115</v>
      </c>
      <c r="F80" s="28"/>
      <c r="G80" s="29"/>
      <c r="H80" s="29">
        <v>104777</v>
      </c>
      <c r="I80" s="90" t="e">
        <f t="shared" si="1"/>
        <v>#DIV/0!</v>
      </c>
    </row>
    <row r="81" spans="1:9" s="27" customFormat="1" ht="30" customHeight="1" x14ac:dyDescent="0.25">
      <c r="B81" s="58" t="s">
        <v>232</v>
      </c>
      <c r="C81" s="205" t="s">
        <v>188</v>
      </c>
      <c r="D81" s="206"/>
      <c r="E81" s="207"/>
      <c r="F81" s="28"/>
      <c r="G81" s="29"/>
      <c r="H81" s="29"/>
      <c r="I81" s="90" t="e">
        <f t="shared" si="1"/>
        <v>#DIV/0!</v>
      </c>
    </row>
    <row r="82" spans="1:9" s="27" customFormat="1" ht="30" customHeight="1" x14ac:dyDescent="0.25">
      <c r="B82" s="58" t="s">
        <v>245</v>
      </c>
      <c r="C82" s="56" t="s">
        <v>246</v>
      </c>
      <c r="D82" s="56" t="s">
        <v>247</v>
      </c>
      <c r="E82" s="57"/>
      <c r="F82" s="28"/>
      <c r="G82" s="29"/>
      <c r="H82" s="29"/>
      <c r="I82" s="90" t="e">
        <f t="shared" si="1"/>
        <v>#DIV/0!</v>
      </c>
    </row>
    <row r="83" spans="1:9" s="27" customFormat="1" ht="30" customHeight="1" x14ac:dyDescent="0.25">
      <c r="B83" s="52">
        <v>38</v>
      </c>
      <c r="C83" s="53"/>
      <c r="D83" s="54"/>
      <c r="E83" s="48" t="s">
        <v>96</v>
      </c>
      <c r="F83" s="28"/>
      <c r="G83" s="55"/>
      <c r="H83" s="55">
        <v>860</v>
      </c>
      <c r="I83" s="90" t="e">
        <f t="shared" si="1"/>
        <v>#DIV/0!</v>
      </c>
    </row>
    <row r="84" spans="1:9" s="27" customFormat="1" ht="30" customHeight="1" x14ac:dyDescent="0.25">
      <c r="B84" s="61">
        <v>3812</v>
      </c>
      <c r="C84" s="53"/>
      <c r="D84" s="54"/>
      <c r="E84" s="62" t="s">
        <v>132</v>
      </c>
      <c r="F84" s="28"/>
      <c r="G84" s="29"/>
      <c r="H84" s="29">
        <v>860</v>
      </c>
      <c r="I84" s="90" t="e">
        <f t="shared" si="1"/>
        <v>#DIV/0!</v>
      </c>
    </row>
    <row r="85" spans="1:9" s="27" customFormat="1" ht="30" customHeight="1" x14ac:dyDescent="0.25">
      <c r="B85" s="52">
        <v>42</v>
      </c>
      <c r="C85" s="53"/>
      <c r="D85" s="54"/>
      <c r="E85" s="48" t="s">
        <v>216</v>
      </c>
      <c r="F85" s="28"/>
      <c r="G85" s="55"/>
      <c r="H85" s="55">
        <v>0</v>
      </c>
      <c r="I85" s="90" t="e">
        <f t="shared" si="1"/>
        <v>#DIV/0!</v>
      </c>
    </row>
    <row r="86" spans="1:9" s="27" customFormat="1" ht="30" customHeight="1" x14ac:dyDescent="0.25">
      <c r="B86" s="52"/>
      <c r="C86" s="63">
        <v>4241</v>
      </c>
      <c r="D86" s="54"/>
      <c r="E86" s="62" t="s">
        <v>138</v>
      </c>
      <c r="F86" s="28"/>
      <c r="G86" s="29"/>
      <c r="H86" s="29"/>
      <c r="I86" s="90" t="e">
        <f t="shared" si="1"/>
        <v>#DIV/0!</v>
      </c>
    </row>
    <row r="87" spans="1:9" s="27" customFormat="1" ht="30" customHeight="1" x14ac:dyDescent="0.25">
      <c r="B87" s="205" t="s">
        <v>228</v>
      </c>
      <c r="C87" s="206"/>
      <c r="D87" s="207"/>
      <c r="E87" s="62"/>
      <c r="F87" s="28"/>
      <c r="G87" s="29"/>
      <c r="H87" s="29"/>
      <c r="I87" s="90" t="e">
        <f t="shared" si="1"/>
        <v>#DIV/0!</v>
      </c>
    </row>
    <row r="88" spans="1:9" s="27" customFormat="1" ht="30" customHeight="1" x14ac:dyDescent="0.25">
      <c r="B88" s="58" t="s">
        <v>230</v>
      </c>
      <c r="C88" s="63"/>
      <c r="D88" s="60"/>
      <c r="E88" s="62"/>
      <c r="F88" s="28"/>
      <c r="G88" s="29"/>
      <c r="H88" s="29"/>
      <c r="I88" s="90" t="e">
        <f t="shared" si="1"/>
        <v>#DIV/0!</v>
      </c>
    </row>
    <row r="89" spans="1:9" s="27" customFormat="1" ht="30" customHeight="1" x14ac:dyDescent="0.25">
      <c r="B89" s="58" t="s">
        <v>231</v>
      </c>
      <c r="C89" s="205" t="s">
        <v>188</v>
      </c>
      <c r="D89" s="206"/>
      <c r="E89" s="207"/>
      <c r="F89" s="28"/>
      <c r="G89" s="29"/>
      <c r="H89" s="29"/>
      <c r="I89" s="90" t="e">
        <f t="shared" si="1"/>
        <v>#DIV/0!</v>
      </c>
    </row>
    <row r="90" spans="1:9" s="27" customFormat="1" ht="30" customHeight="1" x14ac:dyDescent="0.25">
      <c r="B90" s="58">
        <v>32</v>
      </c>
      <c r="C90" s="56"/>
      <c r="D90" s="56"/>
      <c r="E90" s="57" t="s">
        <v>12</v>
      </c>
      <c r="F90" s="28"/>
      <c r="G90" s="55"/>
      <c r="H90" s="55">
        <v>0</v>
      </c>
      <c r="I90" s="90" t="e">
        <f t="shared" si="1"/>
        <v>#DIV/0!</v>
      </c>
    </row>
    <row r="91" spans="1:9" s="27" customFormat="1" ht="30" customHeight="1" x14ac:dyDescent="0.25">
      <c r="B91" s="205" t="s">
        <v>228</v>
      </c>
      <c r="C91" s="206"/>
      <c r="D91" s="207"/>
      <c r="E91" s="62"/>
      <c r="F91" s="28"/>
      <c r="G91" s="29"/>
      <c r="H91" s="29"/>
      <c r="I91" s="90" t="e">
        <f t="shared" si="1"/>
        <v>#DIV/0!</v>
      </c>
    </row>
    <row r="92" spans="1:9" s="27" customFormat="1" ht="30" customHeight="1" x14ac:dyDescent="0.25">
      <c r="B92" s="205" t="s">
        <v>227</v>
      </c>
      <c r="C92" s="206"/>
      <c r="D92" s="207"/>
      <c r="E92" s="30" t="s">
        <v>188</v>
      </c>
      <c r="F92" s="28"/>
      <c r="G92" s="55"/>
      <c r="H92" s="55"/>
      <c r="I92" s="90" t="e">
        <f t="shared" si="1"/>
        <v>#DIV/0!</v>
      </c>
    </row>
    <row r="93" spans="1:9" s="27" customFormat="1" ht="30" customHeight="1" x14ac:dyDescent="0.25">
      <c r="B93" s="208" t="s">
        <v>229</v>
      </c>
      <c r="C93" s="209"/>
      <c r="D93" s="210"/>
      <c r="E93" s="30" t="s">
        <v>193</v>
      </c>
      <c r="F93" s="28"/>
      <c r="G93" s="29"/>
      <c r="H93" s="29"/>
      <c r="I93" s="90" t="e">
        <f t="shared" si="1"/>
        <v>#DIV/0!</v>
      </c>
    </row>
    <row r="94" spans="1:9" s="27" customFormat="1" ht="30" customHeight="1" x14ac:dyDescent="0.25">
      <c r="B94" s="202">
        <v>31</v>
      </c>
      <c r="C94" s="203"/>
      <c r="D94" s="204"/>
      <c r="E94" s="30" t="s">
        <v>182</v>
      </c>
      <c r="F94" s="28"/>
      <c r="G94" s="29"/>
      <c r="H94" s="29"/>
      <c r="I94" s="90" t="e">
        <f t="shared" si="1"/>
        <v>#DIV/0!</v>
      </c>
    </row>
    <row r="95" spans="1:9" s="27" customFormat="1" ht="30" customHeight="1" x14ac:dyDescent="0.25">
      <c r="B95" s="208">
        <v>32</v>
      </c>
      <c r="C95" s="209"/>
      <c r="D95" s="210"/>
      <c r="E95" s="48" t="s">
        <v>12</v>
      </c>
      <c r="F95" s="28"/>
      <c r="G95" s="55"/>
      <c r="H95" s="55"/>
      <c r="I95" s="90" t="e">
        <f t="shared" si="1"/>
        <v>#DIV/0!</v>
      </c>
    </row>
    <row r="96" spans="1:9" s="27" customFormat="1" ht="30" customHeight="1" x14ac:dyDescent="0.25">
      <c r="A96" s="64"/>
      <c r="B96" s="61">
        <v>3224</v>
      </c>
      <c r="C96" s="53"/>
      <c r="D96" s="54"/>
      <c r="E96" s="48"/>
      <c r="F96" s="28"/>
      <c r="G96" s="29"/>
      <c r="H96" s="29"/>
      <c r="I96" s="90" t="e">
        <f t="shared" si="1"/>
        <v>#DIV/0!</v>
      </c>
    </row>
    <row r="97" spans="2:9" s="27" customFormat="1" ht="30" customHeight="1" x14ac:dyDescent="0.25">
      <c r="B97" s="61">
        <v>3234</v>
      </c>
      <c r="C97" s="53"/>
      <c r="D97" s="54"/>
      <c r="E97" s="48"/>
      <c r="F97" s="28"/>
      <c r="G97" s="29"/>
      <c r="H97" s="29"/>
      <c r="I97" s="90" t="e">
        <f t="shared" si="1"/>
        <v>#DIV/0!</v>
      </c>
    </row>
    <row r="98" spans="2:9" s="27" customFormat="1" ht="30" customHeight="1" x14ac:dyDescent="0.25">
      <c r="B98" s="61">
        <v>3292</v>
      </c>
      <c r="C98" s="53"/>
      <c r="D98" s="54"/>
      <c r="E98" s="48"/>
      <c r="F98" s="28"/>
      <c r="G98" s="29"/>
      <c r="H98" s="29"/>
      <c r="I98" s="90" t="e">
        <f t="shared" si="1"/>
        <v>#DIV/0!</v>
      </c>
    </row>
    <row r="99" spans="2:9" s="27" customFormat="1" ht="30" customHeight="1" x14ac:dyDescent="0.25">
      <c r="B99" s="202">
        <v>34</v>
      </c>
      <c r="C99" s="203"/>
      <c r="D99" s="204"/>
      <c r="E99" s="30" t="s">
        <v>124</v>
      </c>
      <c r="F99" s="28"/>
      <c r="G99" s="29"/>
      <c r="H99" s="29"/>
      <c r="I99" s="90" t="e">
        <f t="shared" si="1"/>
        <v>#DIV/0!</v>
      </c>
    </row>
    <row r="100" spans="2:9" s="27" customFormat="1" ht="30" customHeight="1" x14ac:dyDescent="0.25">
      <c r="B100" s="202">
        <v>37</v>
      </c>
      <c r="C100" s="203"/>
      <c r="D100" s="204"/>
      <c r="E100" s="30" t="s">
        <v>194</v>
      </c>
      <c r="F100" s="28"/>
      <c r="G100" s="29"/>
      <c r="H100" s="29"/>
      <c r="I100" s="90" t="e">
        <f t="shared" si="1"/>
        <v>#DIV/0!</v>
      </c>
    </row>
    <row r="101" spans="2:9" s="27" customFormat="1" ht="30" customHeight="1" x14ac:dyDescent="0.25">
      <c r="B101" s="202">
        <v>38</v>
      </c>
      <c r="C101" s="203"/>
      <c r="D101" s="204"/>
      <c r="E101" s="30" t="s">
        <v>90</v>
      </c>
      <c r="F101" s="28"/>
      <c r="G101" s="29"/>
      <c r="H101" s="29"/>
      <c r="I101" s="90" t="e">
        <f t="shared" si="1"/>
        <v>#DIV/0!</v>
      </c>
    </row>
    <row r="102" spans="2:9" s="27" customFormat="1" ht="30" customHeight="1" x14ac:dyDescent="0.25">
      <c r="B102" s="202">
        <v>42</v>
      </c>
      <c r="C102" s="203"/>
      <c r="D102" s="204"/>
      <c r="E102" s="30" t="s">
        <v>186</v>
      </c>
      <c r="F102" s="28"/>
      <c r="G102" s="29"/>
      <c r="H102" s="29"/>
      <c r="I102" s="90" t="e">
        <f t="shared" si="1"/>
        <v>#DIV/0!</v>
      </c>
    </row>
    <row r="103" spans="2:9" s="27" customFormat="1" ht="30" customHeight="1" thickBot="1" x14ac:dyDescent="0.3">
      <c r="B103" s="219">
        <v>45</v>
      </c>
      <c r="C103" s="203"/>
      <c r="D103" s="204"/>
      <c r="E103" s="30" t="s">
        <v>187</v>
      </c>
      <c r="F103" s="28"/>
      <c r="G103" s="29"/>
      <c r="H103" s="29"/>
      <c r="I103" s="90" t="e">
        <f t="shared" si="1"/>
        <v>#DIV/0!</v>
      </c>
    </row>
    <row r="104" spans="2:9" s="27" customFormat="1" ht="30" customHeight="1" thickBot="1" x14ac:dyDescent="0.3">
      <c r="B104" s="85" t="s">
        <v>260</v>
      </c>
      <c r="C104" s="80" t="s">
        <v>256</v>
      </c>
      <c r="D104" s="79"/>
      <c r="E104" s="30"/>
      <c r="F104" s="28"/>
      <c r="G104" s="29"/>
      <c r="H104" s="29"/>
      <c r="I104" s="90" t="e">
        <f t="shared" si="1"/>
        <v>#DIV/0!</v>
      </c>
    </row>
    <row r="105" spans="2:9" s="27" customFormat="1" ht="30" customHeight="1" x14ac:dyDescent="0.25">
      <c r="B105" s="211" t="s">
        <v>257</v>
      </c>
      <c r="C105" s="209"/>
      <c r="D105" s="210"/>
      <c r="E105" s="40" t="s">
        <v>258</v>
      </c>
      <c r="F105" s="28"/>
      <c r="G105" s="55">
        <v>500</v>
      </c>
      <c r="H105" s="55">
        <v>282</v>
      </c>
      <c r="I105" s="90">
        <f t="shared" si="1"/>
        <v>56.399999999999991</v>
      </c>
    </row>
    <row r="106" spans="2:9" s="27" customFormat="1" ht="30" customHeight="1" x14ac:dyDescent="0.25">
      <c r="B106" s="202">
        <v>32</v>
      </c>
      <c r="C106" s="203"/>
      <c r="D106" s="204"/>
      <c r="E106" s="30" t="s">
        <v>12</v>
      </c>
      <c r="F106" s="28"/>
      <c r="G106" s="55">
        <v>500</v>
      </c>
      <c r="H106" s="84">
        <v>282</v>
      </c>
      <c r="I106" s="90">
        <f t="shared" si="1"/>
        <v>56.399999999999991</v>
      </c>
    </row>
    <row r="107" spans="2:9" s="27" customFormat="1" ht="30" customHeight="1" x14ac:dyDescent="0.25">
      <c r="B107" s="77">
        <v>3293</v>
      </c>
      <c r="C107" s="78"/>
      <c r="D107" s="79"/>
      <c r="E107" s="30" t="s">
        <v>121</v>
      </c>
      <c r="F107" s="28"/>
      <c r="G107" s="29"/>
      <c r="H107" s="29">
        <v>282</v>
      </c>
      <c r="I107" s="90" t="e">
        <f t="shared" si="1"/>
        <v>#DIV/0!</v>
      </c>
    </row>
    <row r="108" spans="2:9" s="27" customFormat="1" ht="30" customHeight="1" x14ac:dyDescent="0.25">
      <c r="B108" s="202">
        <v>42</v>
      </c>
      <c r="C108" s="203"/>
      <c r="D108" s="204"/>
      <c r="E108" s="30" t="s">
        <v>186</v>
      </c>
      <c r="F108" s="28"/>
      <c r="G108" s="29"/>
      <c r="H108" s="29"/>
      <c r="I108" s="90" t="e">
        <f t="shared" si="1"/>
        <v>#DIV/0!</v>
      </c>
    </row>
    <row r="109" spans="2:9" s="27" customFormat="1" ht="30" customHeight="1" x14ac:dyDescent="0.25">
      <c r="B109" s="202">
        <v>45</v>
      </c>
      <c r="C109" s="203"/>
      <c r="D109" s="204"/>
      <c r="E109" s="30" t="s">
        <v>187</v>
      </c>
      <c r="F109" s="28"/>
      <c r="G109" s="29"/>
      <c r="H109" s="29"/>
      <c r="I109" s="90" t="e">
        <f t="shared" si="1"/>
        <v>#DIV/0!</v>
      </c>
    </row>
    <row r="110" spans="2:9" s="27" customFormat="1" ht="30" customHeight="1" x14ac:dyDescent="0.25">
      <c r="B110" s="75" t="s">
        <v>255</v>
      </c>
      <c r="C110" s="76" t="s">
        <v>256</v>
      </c>
      <c r="D110" s="74"/>
      <c r="E110" s="30"/>
      <c r="F110" s="28"/>
      <c r="G110" s="29"/>
      <c r="H110" s="29"/>
      <c r="I110" s="90" t="e">
        <f t="shared" si="1"/>
        <v>#DIV/0!</v>
      </c>
    </row>
    <row r="111" spans="2:9" s="27" customFormat="1" ht="30" customHeight="1" x14ac:dyDescent="0.25">
      <c r="B111" s="208" t="s">
        <v>178</v>
      </c>
      <c r="C111" s="209"/>
      <c r="D111" s="210"/>
      <c r="E111" s="30" t="s">
        <v>195</v>
      </c>
      <c r="F111" s="28"/>
      <c r="G111" s="55">
        <v>1050</v>
      </c>
      <c r="H111" s="55">
        <v>1050</v>
      </c>
      <c r="I111" s="90">
        <f t="shared" si="1"/>
        <v>100</v>
      </c>
    </row>
    <row r="112" spans="2:9" s="27" customFormat="1" ht="30" customHeight="1" x14ac:dyDescent="0.25">
      <c r="B112" s="202">
        <v>32</v>
      </c>
      <c r="C112" s="203"/>
      <c r="D112" s="204"/>
      <c r="E112" s="30" t="s">
        <v>12</v>
      </c>
      <c r="F112" s="28"/>
      <c r="G112" s="29">
        <v>1050</v>
      </c>
      <c r="H112" s="29">
        <v>1050</v>
      </c>
      <c r="I112" s="90">
        <f t="shared" si="1"/>
        <v>100</v>
      </c>
    </row>
    <row r="113" spans="2:9" s="27" customFormat="1" ht="30" customHeight="1" x14ac:dyDescent="0.25">
      <c r="B113" s="70">
        <v>3211</v>
      </c>
      <c r="C113" s="71"/>
      <c r="D113" s="72"/>
      <c r="E113" s="30" t="s">
        <v>31</v>
      </c>
      <c r="F113" s="28"/>
      <c r="G113" s="29"/>
      <c r="H113" s="29"/>
      <c r="I113" s="90" t="e">
        <f t="shared" si="1"/>
        <v>#DIV/0!</v>
      </c>
    </row>
    <row r="114" spans="2:9" s="27" customFormat="1" ht="30" customHeight="1" x14ac:dyDescent="0.25">
      <c r="B114" s="202">
        <v>3239</v>
      </c>
      <c r="C114" s="203"/>
      <c r="D114" s="204"/>
      <c r="E114" s="30" t="s">
        <v>117</v>
      </c>
      <c r="F114" s="28"/>
      <c r="G114" s="29"/>
      <c r="H114" s="29"/>
      <c r="I114" s="90" t="e">
        <f t="shared" si="1"/>
        <v>#DIV/0!</v>
      </c>
    </row>
    <row r="115" spans="2:9" s="27" customFormat="1" ht="30" customHeight="1" x14ac:dyDescent="0.25">
      <c r="B115" s="70">
        <v>3293</v>
      </c>
      <c r="C115" s="71"/>
      <c r="D115" s="72"/>
      <c r="E115" s="30" t="s">
        <v>121</v>
      </c>
      <c r="F115" s="28"/>
      <c r="G115" s="29"/>
      <c r="H115" s="29"/>
      <c r="I115" s="90" t="e">
        <f t="shared" si="1"/>
        <v>#DIV/0!</v>
      </c>
    </row>
    <row r="116" spans="2:9" s="27" customFormat="1" ht="30" customHeight="1" x14ac:dyDescent="0.25">
      <c r="B116" s="202">
        <v>42</v>
      </c>
      <c r="C116" s="203"/>
      <c r="D116" s="204"/>
      <c r="E116" s="30" t="s">
        <v>186</v>
      </c>
      <c r="F116" s="28"/>
      <c r="G116" s="29"/>
      <c r="H116" s="92"/>
      <c r="I116" s="90" t="e">
        <f t="shared" si="1"/>
        <v>#DIV/0!</v>
      </c>
    </row>
    <row r="117" spans="2:9" s="27" customFormat="1" ht="30" customHeight="1" x14ac:dyDescent="0.25">
      <c r="B117" s="205" t="s">
        <v>179</v>
      </c>
      <c r="C117" s="206"/>
      <c r="D117" s="207"/>
      <c r="E117" s="30" t="s">
        <v>196</v>
      </c>
      <c r="F117" s="28"/>
      <c r="G117" s="29"/>
      <c r="H117" s="29"/>
      <c r="I117" s="90" t="e">
        <f t="shared" si="1"/>
        <v>#DIV/0!</v>
      </c>
    </row>
    <row r="118" spans="2:9" s="27" customFormat="1" ht="30" customHeight="1" x14ac:dyDescent="0.25">
      <c r="B118" s="208" t="s">
        <v>180</v>
      </c>
      <c r="C118" s="209"/>
      <c r="D118" s="210"/>
      <c r="E118" s="30" t="s">
        <v>197</v>
      </c>
      <c r="F118" s="28"/>
      <c r="G118" s="55"/>
      <c r="H118" s="93"/>
      <c r="I118" s="90" t="e">
        <f t="shared" si="1"/>
        <v>#DIV/0!</v>
      </c>
    </row>
    <row r="119" spans="2:9" s="27" customFormat="1" ht="30" customHeight="1" x14ac:dyDescent="0.25">
      <c r="B119" s="52">
        <v>31</v>
      </c>
      <c r="C119" s="53"/>
      <c r="D119" s="54"/>
      <c r="E119" s="30" t="s">
        <v>182</v>
      </c>
      <c r="F119" s="28"/>
      <c r="G119" s="55"/>
      <c r="H119" s="55"/>
      <c r="I119" s="90" t="e">
        <f t="shared" si="1"/>
        <v>#DIV/0!</v>
      </c>
    </row>
    <row r="120" spans="2:9" s="27" customFormat="1" ht="30" customHeight="1" x14ac:dyDescent="0.25">
      <c r="B120" s="52">
        <v>3111</v>
      </c>
      <c r="C120" s="53"/>
      <c r="D120" s="54"/>
      <c r="E120" s="30" t="s">
        <v>29</v>
      </c>
      <c r="F120" s="28"/>
      <c r="G120" s="29"/>
      <c r="H120" s="29"/>
      <c r="I120" s="90" t="e">
        <f t="shared" si="1"/>
        <v>#DIV/0!</v>
      </c>
    </row>
    <row r="121" spans="2:9" s="27" customFormat="1" ht="30" customHeight="1" x14ac:dyDescent="0.25">
      <c r="B121" s="52">
        <v>3121</v>
      </c>
      <c r="C121" s="53"/>
      <c r="D121" s="54"/>
      <c r="E121" s="30" t="s">
        <v>96</v>
      </c>
      <c r="F121" s="28"/>
      <c r="G121" s="29"/>
      <c r="H121" s="29"/>
      <c r="I121" s="90" t="e">
        <f t="shared" si="1"/>
        <v>#DIV/0!</v>
      </c>
    </row>
    <row r="122" spans="2:9" s="27" customFormat="1" ht="30" customHeight="1" x14ac:dyDescent="0.25">
      <c r="B122" s="52">
        <v>3132</v>
      </c>
      <c r="C122" s="53"/>
      <c r="D122" s="54"/>
      <c r="E122" s="30" t="s">
        <v>206</v>
      </c>
      <c r="F122" s="28"/>
      <c r="G122" s="29"/>
      <c r="H122" s="29"/>
      <c r="I122" s="90" t="e">
        <f t="shared" si="1"/>
        <v>#DIV/0!</v>
      </c>
    </row>
    <row r="123" spans="2:9" s="27" customFormat="1" ht="24" customHeight="1" x14ac:dyDescent="0.25">
      <c r="B123" s="208">
        <v>32</v>
      </c>
      <c r="C123" s="209"/>
      <c r="D123" s="210"/>
      <c r="E123" s="48" t="s">
        <v>12</v>
      </c>
      <c r="F123" s="28"/>
      <c r="G123" s="55"/>
      <c r="H123" s="55"/>
      <c r="I123" s="90" t="e">
        <f t="shared" si="1"/>
        <v>#DIV/0!</v>
      </c>
    </row>
    <row r="124" spans="2:9" s="27" customFormat="1" ht="17.25" customHeight="1" x14ac:dyDescent="0.25">
      <c r="B124" s="49">
        <v>3211</v>
      </c>
      <c r="C124" s="50"/>
      <c r="D124" s="51"/>
      <c r="E124" s="30" t="s">
        <v>31</v>
      </c>
      <c r="F124" s="28"/>
      <c r="G124" s="29"/>
      <c r="H124" s="29"/>
      <c r="I124" s="90" t="e">
        <f t="shared" si="1"/>
        <v>#DIV/0!</v>
      </c>
    </row>
    <row r="125" spans="2:9" s="27" customFormat="1" ht="18" customHeight="1" x14ac:dyDescent="0.25">
      <c r="B125" s="49">
        <v>3213</v>
      </c>
      <c r="C125" s="50"/>
      <c r="D125" s="51"/>
      <c r="E125" s="30" t="s">
        <v>100</v>
      </c>
      <c r="F125" s="28"/>
      <c r="G125" s="29"/>
      <c r="H125" s="29"/>
      <c r="I125" s="90" t="e">
        <f t="shared" si="1"/>
        <v>#DIV/0!</v>
      </c>
    </row>
    <row r="126" spans="2:9" s="27" customFormat="1" ht="16.5" customHeight="1" x14ac:dyDescent="0.25">
      <c r="B126" s="49">
        <v>3221</v>
      </c>
      <c r="C126" s="50"/>
      <c r="D126" s="51"/>
      <c r="E126" s="30" t="s">
        <v>202</v>
      </c>
      <c r="F126" s="28"/>
      <c r="G126" s="29"/>
      <c r="H126" s="29"/>
      <c r="I126" s="90" t="e">
        <f t="shared" si="1"/>
        <v>#DIV/0!</v>
      </c>
    </row>
    <row r="127" spans="2:9" s="27" customFormat="1" ht="18" customHeight="1" x14ac:dyDescent="0.25">
      <c r="B127" s="49">
        <v>3223</v>
      </c>
      <c r="C127" s="50"/>
      <c r="D127" s="51"/>
      <c r="E127" s="30" t="s">
        <v>104</v>
      </c>
      <c r="F127" s="28"/>
      <c r="G127" s="29"/>
      <c r="H127" s="29"/>
      <c r="I127" s="90" t="e">
        <f t="shared" si="1"/>
        <v>#DIV/0!</v>
      </c>
    </row>
    <row r="128" spans="2:9" s="27" customFormat="1" ht="23.25" customHeight="1" x14ac:dyDescent="0.25">
      <c r="B128" s="49">
        <v>3224</v>
      </c>
      <c r="C128" s="50"/>
      <c r="D128" s="51"/>
      <c r="E128" s="30" t="s">
        <v>221</v>
      </c>
      <c r="F128" s="28"/>
      <c r="G128" s="29"/>
      <c r="H128" s="29"/>
      <c r="I128" s="90" t="e">
        <f t="shared" si="1"/>
        <v>#DIV/0!</v>
      </c>
    </row>
    <row r="129" spans="2:9" s="27" customFormat="1" ht="17.25" customHeight="1" x14ac:dyDescent="0.25">
      <c r="B129" s="49">
        <v>3225</v>
      </c>
      <c r="C129" s="50"/>
      <c r="D129" s="51"/>
      <c r="E129" s="30" t="s">
        <v>209</v>
      </c>
      <c r="F129" s="28"/>
      <c r="G129" s="29"/>
      <c r="H129" s="29"/>
      <c r="I129" s="90" t="e">
        <f t="shared" si="1"/>
        <v>#DIV/0!</v>
      </c>
    </row>
    <row r="130" spans="2:9" s="27" customFormat="1" ht="30" customHeight="1" x14ac:dyDescent="0.25">
      <c r="B130" s="49">
        <v>3227</v>
      </c>
      <c r="C130" s="50"/>
      <c r="D130" s="51"/>
      <c r="E130" s="30" t="s">
        <v>222</v>
      </c>
      <c r="F130" s="28"/>
      <c r="G130" s="29"/>
      <c r="H130" s="29"/>
      <c r="I130" s="90" t="e">
        <f t="shared" si="1"/>
        <v>#DIV/0!</v>
      </c>
    </row>
    <row r="131" spans="2:9" s="27" customFormat="1" ht="30" customHeight="1" x14ac:dyDescent="0.25">
      <c r="B131" s="49">
        <v>3231</v>
      </c>
      <c r="C131" s="50"/>
      <c r="D131" s="51"/>
      <c r="E131" s="30" t="s">
        <v>223</v>
      </c>
      <c r="F131" s="28"/>
      <c r="G131" s="29"/>
      <c r="H131" s="29"/>
      <c r="I131" s="90" t="e">
        <f t="shared" si="1"/>
        <v>#DIV/0!</v>
      </c>
    </row>
    <row r="132" spans="2:9" s="27" customFormat="1" ht="30" customHeight="1" x14ac:dyDescent="0.25">
      <c r="B132" s="49">
        <v>3232</v>
      </c>
      <c r="C132" s="50"/>
      <c r="D132" s="51"/>
      <c r="E132" s="30" t="s">
        <v>204</v>
      </c>
      <c r="F132" s="28"/>
      <c r="G132" s="29"/>
      <c r="H132" s="29"/>
      <c r="I132" s="90" t="e">
        <f t="shared" si="1"/>
        <v>#DIV/0!</v>
      </c>
    </row>
    <row r="133" spans="2:9" s="27" customFormat="1" ht="30" customHeight="1" x14ac:dyDescent="0.25">
      <c r="B133" s="49">
        <v>3233</v>
      </c>
      <c r="C133" s="50"/>
      <c r="D133" s="51"/>
      <c r="E133" s="30" t="s">
        <v>111</v>
      </c>
      <c r="F133" s="28"/>
      <c r="G133" s="29"/>
      <c r="H133" s="29"/>
      <c r="I133" s="90" t="e">
        <f t="shared" si="1"/>
        <v>#DIV/0!</v>
      </c>
    </row>
    <row r="134" spans="2:9" s="27" customFormat="1" ht="30" customHeight="1" x14ac:dyDescent="0.25">
      <c r="B134" s="49">
        <v>3234</v>
      </c>
      <c r="C134" s="50"/>
      <c r="D134" s="51"/>
      <c r="E134" s="30" t="s">
        <v>112</v>
      </c>
      <c r="F134" s="28"/>
      <c r="G134" s="29"/>
      <c r="H134" s="29"/>
      <c r="I134" s="90" t="e">
        <f t="shared" si="1"/>
        <v>#DIV/0!</v>
      </c>
    </row>
    <row r="135" spans="2:9" s="27" customFormat="1" ht="30" customHeight="1" x14ac:dyDescent="0.25">
      <c r="B135" s="49">
        <v>3237</v>
      </c>
      <c r="C135" s="50"/>
      <c r="D135" s="51"/>
      <c r="E135" s="30" t="s">
        <v>212</v>
      </c>
      <c r="F135" s="28"/>
      <c r="G135" s="29"/>
      <c r="H135" s="29"/>
      <c r="I135" s="90" t="e">
        <f t="shared" si="1"/>
        <v>#DIV/0!</v>
      </c>
    </row>
    <row r="136" spans="2:9" s="27" customFormat="1" ht="30" customHeight="1" x14ac:dyDescent="0.25">
      <c r="B136" s="49">
        <v>3238</v>
      </c>
      <c r="C136" s="50"/>
      <c r="D136" s="51"/>
      <c r="E136" s="30" t="s">
        <v>116</v>
      </c>
      <c r="F136" s="28"/>
      <c r="G136" s="29"/>
      <c r="H136" s="29"/>
      <c r="I136" s="90" t="e">
        <f t="shared" si="1"/>
        <v>#DIV/0!</v>
      </c>
    </row>
    <row r="137" spans="2:9" s="27" customFormat="1" ht="30" customHeight="1" x14ac:dyDescent="0.25">
      <c r="B137" s="49">
        <v>3292</v>
      </c>
      <c r="C137" s="50"/>
      <c r="D137" s="51"/>
      <c r="E137" s="30" t="s">
        <v>120</v>
      </c>
      <c r="F137" s="28"/>
      <c r="G137" s="29"/>
      <c r="H137" s="29"/>
      <c r="I137" s="90" t="e">
        <f t="shared" si="1"/>
        <v>#DIV/0!</v>
      </c>
    </row>
    <row r="138" spans="2:9" s="27" customFormat="1" ht="30" customHeight="1" x14ac:dyDescent="0.25">
      <c r="B138" s="49">
        <v>3293</v>
      </c>
      <c r="C138" s="50"/>
      <c r="D138" s="51"/>
      <c r="E138" s="30" t="s">
        <v>121</v>
      </c>
      <c r="F138" s="28"/>
      <c r="G138" s="29"/>
      <c r="H138" s="29"/>
      <c r="I138" s="90" t="e">
        <f t="shared" si="1"/>
        <v>#DIV/0!</v>
      </c>
    </row>
    <row r="139" spans="2:9" s="27" customFormat="1" ht="30" customHeight="1" x14ac:dyDescent="0.25">
      <c r="B139" s="49">
        <v>3294</v>
      </c>
      <c r="C139" s="50"/>
      <c r="D139" s="51"/>
      <c r="E139" s="30" t="s">
        <v>122</v>
      </c>
      <c r="F139" s="28"/>
      <c r="G139" s="29"/>
      <c r="H139" s="29">
        <v>0</v>
      </c>
      <c r="I139" s="90" t="e">
        <f t="shared" si="1"/>
        <v>#DIV/0!</v>
      </c>
    </row>
    <row r="140" spans="2:9" s="27" customFormat="1" ht="30" customHeight="1" x14ac:dyDescent="0.25">
      <c r="B140" s="49">
        <v>3299</v>
      </c>
      <c r="C140" s="50"/>
      <c r="D140" s="51"/>
      <c r="E140" s="30" t="s">
        <v>119</v>
      </c>
      <c r="F140" s="28"/>
      <c r="G140" s="29"/>
      <c r="H140" s="29">
        <v>0</v>
      </c>
      <c r="I140" s="90" t="e">
        <f t="shared" si="1"/>
        <v>#DIV/0!</v>
      </c>
    </row>
    <row r="141" spans="2:9" s="27" customFormat="1" ht="30" customHeight="1" x14ac:dyDescent="0.25">
      <c r="B141" s="52">
        <v>34</v>
      </c>
      <c r="C141" s="50"/>
      <c r="D141" s="51"/>
      <c r="E141" s="48" t="s">
        <v>124</v>
      </c>
      <c r="F141" s="28"/>
      <c r="G141" s="55"/>
      <c r="H141" s="55"/>
      <c r="I141" s="90" t="e">
        <f t="shared" ref="I141:I171" si="2">H141/G141*100</f>
        <v>#DIV/0!</v>
      </c>
    </row>
    <row r="142" spans="2:9" s="27" customFormat="1" ht="30" customHeight="1" x14ac:dyDescent="0.25">
      <c r="B142" s="202">
        <v>3431</v>
      </c>
      <c r="C142" s="203"/>
      <c r="D142" s="204"/>
      <c r="E142" s="30" t="s">
        <v>217</v>
      </c>
      <c r="F142" s="28"/>
      <c r="G142" s="29"/>
      <c r="H142" s="29"/>
      <c r="I142" s="90" t="e">
        <f t="shared" si="2"/>
        <v>#DIV/0!</v>
      </c>
    </row>
    <row r="143" spans="2:9" s="27" customFormat="1" ht="30" customHeight="1" x14ac:dyDescent="0.25">
      <c r="B143" s="86">
        <v>42</v>
      </c>
      <c r="C143" s="87"/>
      <c r="D143" s="88"/>
      <c r="E143" s="30" t="s">
        <v>138</v>
      </c>
      <c r="F143" s="28"/>
      <c r="G143" s="55"/>
      <c r="H143" s="29"/>
      <c r="I143" s="90"/>
    </row>
    <row r="144" spans="2:9" s="27" customFormat="1" ht="30" customHeight="1" x14ac:dyDescent="0.25">
      <c r="B144" s="205" t="s">
        <v>179</v>
      </c>
      <c r="C144" s="206"/>
      <c r="D144" s="207"/>
      <c r="E144" s="65" t="s">
        <v>219</v>
      </c>
      <c r="F144" s="28"/>
      <c r="G144" s="29"/>
      <c r="H144" s="29"/>
      <c r="I144" s="90" t="e">
        <f t="shared" si="2"/>
        <v>#DIV/0!</v>
      </c>
    </row>
    <row r="145" spans="2:10" s="27" customFormat="1" ht="30" customHeight="1" x14ac:dyDescent="0.25">
      <c r="B145" s="208" t="s">
        <v>218</v>
      </c>
      <c r="C145" s="209"/>
      <c r="D145" s="210"/>
      <c r="E145" s="48" t="s">
        <v>220</v>
      </c>
      <c r="F145" s="28"/>
      <c r="G145" s="55">
        <v>40019</v>
      </c>
      <c r="H145" s="93">
        <f>SUM(H146,H166,H168)</f>
        <v>11806.97</v>
      </c>
      <c r="I145" s="90">
        <f t="shared" si="2"/>
        <v>29.503410879832074</v>
      </c>
    </row>
    <row r="146" spans="2:10" s="27" customFormat="1" ht="30" customHeight="1" x14ac:dyDescent="0.25">
      <c r="B146" s="208">
        <v>32</v>
      </c>
      <c r="C146" s="209"/>
      <c r="D146" s="210"/>
      <c r="E146" s="48" t="s">
        <v>12</v>
      </c>
      <c r="F146" s="28"/>
      <c r="G146" s="55"/>
      <c r="H146" s="55">
        <f>SUM(H147, H148,H149,H150,H151,H152,H153,H154,H155,H156,H157,H158,H159,H160,H161,H162,H163,H164,H165,)</f>
        <v>11733.97</v>
      </c>
      <c r="I146" s="90" t="e">
        <f t="shared" si="2"/>
        <v>#DIV/0!</v>
      </c>
    </row>
    <row r="147" spans="2:10" s="27" customFormat="1" ht="15.75" customHeight="1" x14ac:dyDescent="0.25">
      <c r="B147" s="49">
        <v>3211</v>
      </c>
      <c r="C147" s="50"/>
      <c r="D147" s="51"/>
      <c r="E147" s="30" t="s">
        <v>31</v>
      </c>
      <c r="F147" s="28"/>
      <c r="G147" s="29"/>
      <c r="H147" s="29">
        <v>1892</v>
      </c>
      <c r="I147" s="90" t="e">
        <f t="shared" si="2"/>
        <v>#DIV/0!</v>
      </c>
    </row>
    <row r="148" spans="2:10" s="27" customFormat="1" ht="20.25" customHeight="1" x14ac:dyDescent="0.25">
      <c r="B148" s="49">
        <v>3213</v>
      </c>
      <c r="C148" s="50"/>
      <c r="D148" s="51"/>
      <c r="E148" s="30" t="s">
        <v>100</v>
      </c>
      <c r="F148" s="28"/>
      <c r="G148" s="29"/>
      <c r="H148" s="29">
        <v>480</v>
      </c>
      <c r="I148" s="90" t="e">
        <f t="shared" si="2"/>
        <v>#DIV/0!</v>
      </c>
    </row>
    <row r="149" spans="2:10" s="27" customFormat="1" ht="15.75" customHeight="1" x14ac:dyDescent="0.25">
      <c r="B149" s="49">
        <v>3221</v>
      </c>
      <c r="C149" s="50"/>
      <c r="D149" s="51"/>
      <c r="E149" s="30" t="s">
        <v>202</v>
      </c>
      <c r="F149" s="28"/>
      <c r="G149" s="29"/>
      <c r="H149" s="29">
        <v>549</v>
      </c>
      <c r="I149" s="90" t="e">
        <f t="shared" si="2"/>
        <v>#DIV/0!</v>
      </c>
    </row>
    <row r="150" spans="2:10" ht="15.75" x14ac:dyDescent="0.25">
      <c r="B150" s="49">
        <v>3222</v>
      </c>
      <c r="C150" s="50"/>
      <c r="D150" s="51"/>
      <c r="E150" s="30" t="s">
        <v>254</v>
      </c>
      <c r="F150" s="28"/>
      <c r="G150" s="29"/>
      <c r="H150" s="29">
        <v>14</v>
      </c>
      <c r="I150" s="90" t="e">
        <f t="shared" si="2"/>
        <v>#DIV/0!</v>
      </c>
      <c r="J150" s="27"/>
    </row>
    <row r="151" spans="2:10" ht="15.75" x14ac:dyDescent="0.25">
      <c r="B151" s="49">
        <v>3224</v>
      </c>
      <c r="C151" s="50"/>
      <c r="D151" s="51"/>
      <c r="E151" s="30" t="s">
        <v>221</v>
      </c>
      <c r="F151" s="28"/>
      <c r="G151" s="29"/>
      <c r="H151" s="29">
        <v>231</v>
      </c>
      <c r="I151" s="90" t="e">
        <f t="shared" si="2"/>
        <v>#DIV/0!</v>
      </c>
      <c r="J151" s="27"/>
    </row>
    <row r="152" spans="2:10" ht="15.75" x14ac:dyDescent="0.25">
      <c r="B152" s="49">
        <v>3225</v>
      </c>
      <c r="C152" s="50"/>
      <c r="D152" s="51"/>
      <c r="E152" s="30" t="s">
        <v>209</v>
      </c>
      <c r="F152" s="28"/>
      <c r="G152" s="29"/>
      <c r="H152" s="29">
        <v>304</v>
      </c>
      <c r="I152" s="90" t="e">
        <f t="shared" si="2"/>
        <v>#DIV/0!</v>
      </c>
      <c r="J152" s="27"/>
    </row>
    <row r="153" spans="2:10" ht="15.75" x14ac:dyDescent="0.25">
      <c r="B153" s="49">
        <v>3227</v>
      </c>
      <c r="C153" s="50"/>
      <c r="D153" s="51"/>
      <c r="E153" s="30" t="s">
        <v>222</v>
      </c>
      <c r="F153" s="28"/>
      <c r="G153" s="29"/>
      <c r="H153" s="29"/>
      <c r="I153" s="90" t="e">
        <f t="shared" si="2"/>
        <v>#DIV/0!</v>
      </c>
      <c r="J153" s="27"/>
    </row>
    <row r="154" spans="2:10" ht="15.75" x14ac:dyDescent="0.25">
      <c r="B154" s="49">
        <v>3231</v>
      </c>
      <c r="C154" s="50"/>
      <c r="D154" s="51"/>
      <c r="E154" s="30" t="s">
        <v>223</v>
      </c>
      <c r="F154" s="28"/>
      <c r="G154" s="29"/>
      <c r="H154" s="29">
        <v>9</v>
      </c>
      <c r="I154" s="90" t="e">
        <f t="shared" si="2"/>
        <v>#DIV/0!</v>
      </c>
      <c r="J154" s="27"/>
    </row>
    <row r="155" spans="2:10" ht="18" customHeight="1" x14ac:dyDescent="0.25">
      <c r="B155" s="49">
        <v>3232</v>
      </c>
      <c r="C155" s="50"/>
      <c r="D155" s="51"/>
      <c r="E155" s="30" t="s">
        <v>204</v>
      </c>
      <c r="F155" s="28"/>
      <c r="G155" s="29"/>
      <c r="H155" s="29">
        <v>801</v>
      </c>
      <c r="I155" s="90" t="e">
        <f t="shared" si="2"/>
        <v>#DIV/0!</v>
      </c>
      <c r="J155" s="27"/>
    </row>
    <row r="156" spans="2:10" ht="18.75" customHeight="1" x14ac:dyDescent="0.25">
      <c r="B156" s="49">
        <v>3233</v>
      </c>
      <c r="C156" s="50"/>
      <c r="D156" s="51"/>
      <c r="E156" s="30" t="s">
        <v>111</v>
      </c>
      <c r="F156" s="28"/>
      <c r="G156" s="29"/>
      <c r="H156" s="29"/>
      <c r="I156" s="90" t="e">
        <f t="shared" si="2"/>
        <v>#DIV/0!</v>
      </c>
      <c r="J156" s="27"/>
    </row>
    <row r="157" spans="2:10" ht="19.5" customHeight="1" x14ac:dyDescent="0.25">
      <c r="B157" s="49">
        <v>3234</v>
      </c>
      <c r="C157" s="50"/>
      <c r="D157" s="51"/>
      <c r="E157" s="30" t="s">
        <v>112</v>
      </c>
      <c r="F157" s="28"/>
      <c r="G157" s="29"/>
      <c r="H157" s="29">
        <v>173</v>
      </c>
      <c r="I157" s="90" t="e">
        <f t="shared" si="2"/>
        <v>#DIV/0!</v>
      </c>
      <c r="J157" s="27"/>
    </row>
    <row r="158" spans="2:10" ht="19.5" customHeight="1" x14ac:dyDescent="0.25">
      <c r="B158" s="77">
        <v>3235</v>
      </c>
      <c r="C158" s="78"/>
      <c r="D158" s="79"/>
      <c r="E158" s="30" t="s">
        <v>261</v>
      </c>
      <c r="F158" s="28"/>
      <c r="G158" s="29"/>
      <c r="H158" s="29">
        <v>139</v>
      </c>
      <c r="I158" s="90" t="e">
        <f t="shared" si="2"/>
        <v>#DIV/0!</v>
      </c>
      <c r="J158" s="27"/>
    </row>
    <row r="159" spans="2:10" ht="19.5" customHeight="1" x14ac:dyDescent="0.25">
      <c r="B159" s="49">
        <v>3237</v>
      </c>
      <c r="C159" s="50"/>
      <c r="D159" s="51"/>
      <c r="E159" s="30" t="s">
        <v>212</v>
      </c>
      <c r="F159" s="28"/>
      <c r="G159" s="29"/>
      <c r="H159" s="29">
        <v>551</v>
      </c>
      <c r="I159" s="90" t="e">
        <f t="shared" si="2"/>
        <v>#DIV/0!</v>
      </c>
      <c r="J159" s="27"/>
    </row>
    <row r="160" spans="2:10" ht="17.25" customHeight="1" x14ac:dyDescent="0.25">
      <c r="B160" s="49">
        <v>3238</v>
      </c>
      <c r="C160" s="50"/>
      <c r="D160" s="51"/>
      <c r="E160" s="30" t="s">
        <v>116</v>
      </c>
      <c r="F160" s="28"/>
      <c r="G160" s="29"/>
      <c r="H160" s="29"/>
      <c r="I160" s="90" t="e">
        <f t="shared" si="2"/>
        <v>#DIV/0!</v>
      </c>
      <c r="J160" s="27"/>
    </row>
    <row r="161" spans="2:10" ht="17.25" customHeight="1" x14ac:dyDescent="0.25">
      <c r="B161" s="77">
        <v>3239</v>
      </c>
      <c r="C161" s="78"/>
      <c r="D161" s="79"/>
      <c r="E161" s="30" t="s">
        <v>259</v>
      </c>
      <c r="F161" s="28"/>
      <c r="G161" s="29"/>
      <c r="H161" s="29">
        <v>5582</v>
      </c>
      <c r="I161" s="90" t="e">
        <f t="shared" si="2"/>
        <v>#DIV/0!</v>
      </c>
      <c r="J161" s="27"/>
    </row>
    <row r="162" spans="2:10" ht="13.5" customHeight="1" x14ac:dyDescent="0.25">
      <c r="B162" s="49">
        <v>3241</v>
      </c>
      <c r="C162" s="50"/>
      <c r="D162" s="51"/>
      <c r="E162" s="30" t="s">
        <v>224</v>
      </c>
      <c r="F162" s="28"/>
      <c r="G162" s="29"/>
      <c r="H162" s="29">
        <v>1008.97</v>
      </c>
      <c r="I162" s="90" t="e">
        <f t="shared" si="2"/>
        <v>#DIV/0!</v>
      </c>
      <c r="J162" s="27"/>
    </row>
    <row r="163" spans="2:10" ht="16.5" customHeight="1" x14ac:dyDescent="0.25">
      <c r="B163" s="49">
        <v>3293</v>
      </c>
      <c r="C163" s="50"/>
      <c r="D163" s="51"/>
      <c r="E163" s="30" t="s">
        <v>121</v>
      </c>
      <c r="F163" s="28"/>
      <c r="G163" s="29"/>
      <c r="H163" s="29"/>
      <c r="I163" s="90" t="e">
        <f t="shared" si="2"/>
        <v>#DIV/0!</v>
      </c>
      <c r="J163" s="27"/>
    </row>
    <row r="164" spans="2:10" ht="15" customHeight="1" x14ac:dyDescent="0.25">
      <c r="B164" s="49">
        <v>3294</v>
      </c>
      <c r="C164" s="50"/>
      <c r="D164" s="51"/>
      <c r="E164" s="30" t="s">
        <v>122</v>
      </c>
      <c r="F164" s="28"/>
      <c r="G164" s="29"/>
      <c r="H164" s="29"/>
      <c r="I164" s="90" t="e">
        <f t="shared" si="2"/>
        <v>#DIV/0!</v>
      </c>
      <c r="J164" s="27"/>
    </row>
    <row r="165" spans="2:10" ht="15.75" x14ac:dyDescent="0.25">
      <c r="B165" s="49">
        <v>3299</v>
      </c>
      <c r="C165" s="50"/>
      <c r="D165" s="51"/>
      <c r="E165" s="30" t="s">
        <v>119</v>
      </c>
      <c r="F165" s="28"/>
      <c r="G165" s="29"/>
      <c r="H165" s="29"/>
      <c r="I165" s="90" t="e">
        <f t="shared" si="2"/>
        <v>#DIV/0!</v>
      </c>
      <c r="J165" s="27"/>
    </row>
    <row r="166" spans="2:10" ht="18" customHeight="1" x14ac:dyDescent="0.25">
      <c r="B166" s="52">
        <v>34</v>
      </c>
      <c r="C166" s="50"/>
      <c r="D166" s="51"/>
      <c r="E166" s="48" t="s">
        <v>124</v>
      </c>
      <c r="F166" s="28"/>
      <c r="G166" s="55"/>
      <c r="H166" s="55">
        <f>SUM(H167)</f>
        <v>73</v>
      </c>
      <c r="I166" s="90" t="e">
        <f t="shared" si="2"/>
        <v>#DIV/0!</v>
      </c>
      <c r="J166" s="27"/>
    </row>
    <row r="167" spans="2:10" ht="18" customHeight="1" x14ac:dyDescent="0.25">
      <c r="B167" s="61">
        <v>3431</v>
      </c>
      <c r="C167" s="50"/>
      <c r="D167" s="51"/>
      <c r="E167" s="62" t="s">
        <v>217</v>
      </c>
      <c r="F167" s="28"/>
      <c r="G167" s="29"/>
      <c r="H167" s="29">
        <v>73</v>
      </c>
      <c r="I167" s="90" t="e">
        <f t="shared" si="2"/>
        <v>#DIV/0!</v>
      </c>
      <c r="J167" s="27"/>
    </row>
    <row r="168" spans="2:10" ht="18" customHeight="1" x14ac:dyDescent="0.25">
      <c r="B168" s="52">
        <v>42</v>
      </c>
      <c r="C168" s="50"/>
      <c r="D168" s="51"/>
      <c r="E168" s="48" t="s">
        <v>225</v>
      </c>
      <c r="F168" s="28"/>
      <c r="G168" s="55"/>
      <c r="H168" s="55"/>
      <c r="I168" s="90" t="e">
        <f t="shared" si="2"/>
        <v>#DIV/0!</v>
      </c>
      <c r="J168" s="27"/>
    </row>
    <row r="169" spans="2:10" ht="18" customHeight="1" x14ac:dyDescent="0.25">
      <c r="B169" s="61">
        <v>4221</v>
      </c>
      <c r="C169" s="50"/>
      <c r="D169" s="51"/>
      <c r="E169" s="62" t="s">
        <v>135</v>
      </c>
      <c r="F169" s="28"/>
      <c r="G169" s="29"/>
      <c r="H169" s="29"/>
      <c r="I169" s="90" t="e">
        <f t="shared" si="2"/>
        <v>#DIV/0!</v>
      </c>
      <c r="J169" s="27"/>
    </row>
    <row r="170" spans="2:10" ht="18" customHeight="1" x14ac:dyDescent="0.25">
      <c r="B170" s="61">
        <v>4227</v>
      </c>
      <c r="C170" s="50"/>
      <c r="D170" s="51"/>
      <c r="E170" s="62" t="s">
        <v>226</v>
      </c>
      <c r="F170" s="28"/>
      <c r="G170" s="29"/>
      <c r="H170" s="29"/>
      <c r="I170" s="90" t="e">
        <f t="shared" si="2"/>
        <v>#DIV/0!</v>
      </c>
      <c r="J170" s="27"/>
    </row>
    <row r="171" spans="2:10" ht="18" customHeight="1" x14ac:dyDescent="0.25">
      <c r="B171" s="202">
        <v>4241</v>
      </c>
      <c r="C171" s="203"/>
      <c r="D171" s="204"/>
      <c r="E171" s="30" t="s">
        <v>138</v>
      </c>
      <c r="F171" s="28"/>
      <c r="G171" s="29"/>
      <c r="H171" s="29"/>
      <c r="I171" s="90" t="e">
        <f t="shared" si="2"/>
        <v>#DIV/0!</v>
      </c>
      <c r="J171" s="27"/>
    </row>
  </sheetData>
  <mergeCells count="59">
    <mergeCell ref="B171:D171"/>
    <mergeCell ref="B59:D59"/>
    <mergeCell ref="B60:D60"/>
    <mergeCell ref="B61:D61"/>
    <mergeCell ref="B63:D63"/>
    <mergeCell ref="B103:D103"/>
    <mergeCell ref="B106:D106"/>
    <mergeCell ref="B108:D108"/>
    <mergeCell ref="B70:D70"/>
    <mergeCell ref="B142:D142"/>
    <mergeCell ref="B144:D144"/>
    <mergeCell ref="B145:D145"/>
    <mergeCell ref="B112:D112"/>
    <mergeCell ref="B114:D114"/>
    <mergeCell ref="B146:D146"/>
    <mergeCell ref="B74:D74"/>
    <mergeCell ref="B2:I2"/>
    <mergeCell ref="B20:D20"/>
    <mergeCell ref="B4:I4"/>
    <mergeCell ref="B6:E6"/>
    <mergeCell ref="B7:E7"/>
    <mergeCell ref="B17:D17"/>
    <mergeCell ref="B18:D18"/>
    <mergeCell ref="B19:D19"/>
    <mergeCell ref="B47:D47"/>
    <mergeCell ref="B100:D100"/>
    <mergeCell ref="B101:D101"/>
    <mergeCell ref="B65:D65"/>
    <mergeCell ref="B72:D72"/>
    <mergeCell ref="B73:D73"/>
    <mergeCell ref="B92:D92"/>
    <mergeCell ref="B93:D93"/>
    <mergeCell ref="B64:D64"/>
    <mergeCell ref="B49:D49"/>
    <mergeCell ref="B50:D50"/>
    <mergeCell ref="B51:D51"/>
    <mergeCell ref="B52:D52"/>
    <mergeCell ref="B53:D53"/>
    <mergeCell ref="B54:D54"/>
    <mergeCell ref="B55:D55"/>
    <mergeCell ref="B123:D123"/>
    <mergeCell ref="B118:D118"/>
    <mergeCell ref="B105:D105"/>
    <mergeCell ref="B109:D109"/>
    <mergeCell ref="B111:D111"/>
    <mergeCell ref="B116:D116"/>
    <mergeCell ref="B117:D117"/>
    <mergeCell ref="B56:D56"/>
    <mergeCell ref="B57:D57"/>
    <mergeCell ref="B58:D58"/>
    <mergeCell ref="B102:D102"/>
    <mergeCell ref="B69:D69"/>
    <mergeCell ref="C81:E81"/>
    <mergeCell ref="B91:D91"/>
    <mergeCell ref="C89:E89"/>
    <mergeCell ref="B87:D87"/>
    <mergeCell ref="B94:D94"/>
    <mergeCell ref="B95:D95"/>
    <mergeCell ref="B99:D99"/>
  </mergeCells>
  <phoneticPr fontId="16" type="noConversion"/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8" sqref="M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2025-07-17T07:38:11Z</cp:lastPrinted>
  <dcterms:created xsi:type="dcterms:W3CDTF">2022-08-12T12:51:27Z</dcterms:created>
  <dcterms:modified xsi:type="dcterms:W3CDTF">2025-07-17T08:15:35Z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