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cunovodstvo\Desktop\ŽUPANIJA\"/>
    </mc:Choice>
  </mc:AlternateContent>
  <bookViews>
    <workbookView xWindow="0" yWindow="0" windowWidth="28800" windowHeight="12330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  <sheet name="Sheet1" sheetId="12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2" i="7" l="1"/>
  <c r="I149" i="7"/>
  <c r="I140" i="7" l="1"/>
  <c r="H82" i="7"/>
  <c r="I29" i="7"/>
  <c r="H9" i="7"/>
  <c r="G9" i="7"/>
  <c r="H34" i="8" l="1"/>
  <c r="H18" i="8"/>
  <c r="G99" i="3"/>
  <c r="G24" i="1"/>
  <c r="J24" i="1"/>
  <c r="J99" i="3"/>
  <c r="J59" i="3"/>
  <c r="G66" i="3"/>
  <c r="G59" i="3"/>
  <c r="E26" i="8" l="1"/>
  <c r="E6" i="8"/>
  <c r="K10" i="1" l="1"/>
  <c r="K11" i="1"/>
  <c r="K13" i="1"/>
  <c r="K14" i="1"/>
  <c r="H183" i="7"/>
  <c r="H163" i="7"/>
  <c r="H33" i="8" l="1"/>
  <c r="I9" i="7" l="1"/>
  <c r="I84" i="7"/>
  <c r="I85" i="7"/>
  <c r="I86" i="7"/>
  <c r="I87" i="7"/>
  <c r="I88" i="7"/>
  <c r="I89" i="7"/>
  <c r="I90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9" i="7"/>
  <c r="I141" i="7"/>
  <c r="I142" i="7"/>
  <c r="I143" i="7"/>
  <c r="I144" i="7"/>
  <c r="I145" i="7"/>
  <c r="I146" i="7"/>
  <c r="I147" i="7"/>
  <c r="I148" i="7"/>
  <c r="I150" i="7"/>
  <c r="I151" i="7"/>
  <c r="I153" i="7"/>
  <c r="I154" i="7"/>
  <c r="I155" i="7"/>
  <c r="I156" i="7"/>
  <c r="I157" i="7"/>
  <c r="I158" i="7"/>
  <c r="I161" i="7"/>
  <c r="I162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0" i="7"/>
  <c r="I11" i="7"/>
  <c r="I12" i="7"/>
  <c r="I13" i="7"/>
  <c r="I14" i="7"/>
  <c r="I15" i="7"/>
  <c r="I16" i="7"/>
  <c r="I17" i="7"/>
  <c r="I18" i="7"/>
  <c r="I20" i="7"/>
  <c r="I21" i="7"/>
  <c r="I22" i="7"/>
  <c r="I23" i="7"/>
  <c r="I24" i="7"/>
  <c r="I26" i="7"/>
  <c r="I27" i="7"/>
  <c r="I28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60" i="7"/>
  <c r="I61" i="7"/>
  <c r="I62" i="7"/>
  <c r="I66" i="7"/>
  <c r="I67" i="7"/>
  <c r="I68" i="7"/>
  <c r="I69" i="7"/>
  <c r="I73" i="7"/>
  <c r="I74" i="7"/>
  <c r="I80" i="7"/>
  <c r="I81" i="7"/>
  <c r="I82" i="7"/>
  <c r="I83" i="7"/>
  <c r="I59" i="7"/>
  <c r="I25" i="7" l="1"/>
  <c r="I19" i="7"/>
  <c r="G86" i="3"/>
  <c r="K14" i="3" l="1"/>
  <c r="K15" i="3"/>
  <c r="K22" i="3"/>
  <c r="K25" i="3"/>
  <c r="K27" i="3"/>
  <c r="K31" i="3"/>
  <c r="K36" i="3"/>
  <c r="K39" i="3"/>
  <c r="G27" i="8"/>
  <c r="G28" i="8"/>
  <c r="G29" i="8"/>
  <c r="G30" i="8"/>
  <c r="G31" i="8"/>
  <c r="G32" i="8"/>
  <c r="G33" i="8"/>
  <c r="G34" i="8"/>
  <c r="G35" i="8"/>
  <c r="G36" i="8"/>
  <c r="G38" i="8"/>
  <c r="G39" i="8"/>
  <c r="G40" i="8"/>
  <c r="G41" i="8"/>
  <c r="G42" i="8"/>
  <c r="G43" i="8"/>
  <c r="G44" i="8"/>
  <c r="H7" i="8"/>
  <c r="H8" i="8"/>
  <c r="H10" i="8"/>
  <c r="H11" i="8"/>
  <c r="H12" i="8"/>
  <c r="H13" i="8"/>
  <c r="H14" i="8"/>
  <c r="H15" i="8"/>
  <c r="H16" i="8"/>
  <c r="H17" i="8"/>
  <c r="H19" i="8"/>
  <c r="H20" i="8"/>
  <c r="H21" i="8"/>
  <c r="H22" i="8"/>
  <c r="H23" i="8"/>
  <c r="G7" i="8"/>
  <c r="G8" i="8"/>
  <c r="G10" i="8"/>
  <c r="G11" i="8"/>
  <c r="G12" i="8"/>
  <c r="G13" i="8"/>
  <c r="G14" i="8"/>
  <c r="G15" i="8"/>
  <c r="G16" i="8"/>
  <c r="G17" i="8"/>
  <c r="G19" i="8"/>
  <c r="G20" i="8"/>
  <c r="G21" i="8"/>
  <c r="G22" i="8"/>
  <c r="G23" i="8"/>
  <c r="G24" i="8"/>
  <c r="G25" i="8"/>
  <c r="I163" i="7" l="1"/>
  <c r="F26" i="8" l="1"/>
  <c r="F6" i="8"/>
  <c r="C26" i="8"/>
  <c r="C6" i="8"/>
  <c r="G26" i="8" l="1"/>
  <c r="J86" i="3" l="1"/>
  <c r="J66" i="3"/>
  <c r="J12" i="3" l="1"/>
  <c r="I37" i="3"/>
  <c r="K83" i="3"/>
  <c r="H38" i="3" l="1"/>
  <c r="H37" i="3" s="1"/>
  <c r="L37" i="3"/>
  <c r="H24" i="8"/>
  <c r="H25" i="8"/>
  <c r="H27" i="8"/>
  <c r="H28" i="8"/>
  <c r="H29" i="8"/>
  <c r="H30" i="8"/>
  <c r="H31" i="8"/>
  <c r="H32" i="8"/>
  <c r="H35" i="8"/>
  <c r="H36" i="8"/>
  <c r="H38" i="8"/>
  <c r="H40" i="8"/>
  <c r="H41" i="8"/>
  <c r="H42" i="8"/>
  <c r="H43" i="8"/>
  <c r="H44" i="8"/>
  <c r="D6" i="8"/>
  <c r="D26" i="8"/>
  <c r="L24" i="1"/>
  <c r="L23" i="1"/>
  <c r="K24" i="1"/>
  <c r="K96" i="3"/>
  <c r="K105" i="3"/>
  <c r="K107" i="3"/>
  <c r="K108" i="3"/>
  <c r="K110" i="3"/>
  <c r="K112" i="3"/>
  <c r="K113" i="3"/>
  <c r="K72" i="3"/>
  <c r="K73" i="3"/>
  <c r="K74" i="3"/>
  <c r="K75" i="3"/>
  <c r="K77" i="3"/>
  <c r="K79" i="3"/>
  <c r="K80" i="3"/>
  <c r="K81" i="3"/>
  <c r="K82" i="3"/>
  <c r="K84" i="3"/>
  <c r="K87" i="3"/>
  <c r="K88" i="3"/>
  <c r="K92" i="3"/>
  <c r="K47" i="3"/>
  <c r="K48" i="3"/>
  <c r="K50" i="3"/>
  <c r="K52" i="3"/>
  <c r="K55" i="3"/>
  <c r="K56" i="3"/>
  <c r="K57" i="3"/>
  <c r="K60" i="3"/>
  <c r="K61" i="3"/>
  <c r="K62" i="3"/>
  <c r="K63" i="3"/>
  <c r="K64" i="3"/>
  <c r="K65" i="3"/>
  <c r="K67" i="3"/>
  <c r="K68" i="3"/>
  <c r="K69" i="3"/>
  <c r="K70" i="3"/>
  <c r="K71" i="3"/>
  <c r="J114" i="3"/>
  <c r="L114" i="3" s="1"/>
  <c r="H115" i="3"/>
  <c r="I115" i="3"/>
  <c r="J115" i="3"/>
  <c r="H111" i="3"/>
  <c r="I111" i="3"/>
  <c r="J111" i="3"/>
  <c r="H109" i="3"/>
  <c r="I109" i="3"/>
  <c r="H104" i="3"/>
  <c r="I104" i="3"/>
  <c r="H95" i="3"/>
  <c r="I95" i="3"/>
  <c r="J94" i="3"/>
  <c r="L94" i="3" s="1"/>
  <c r="H91" i="3"/>
  <c r="I91" i="3"/>
  <c r="J91" i="3"/>
  <c r="K91" i="3" s="1"/>
  <c r="H86" i="3"/>
  <c r="I86" i="3"/>
  <c r="J85" i="3"/>
  <c r="L85" i="3" s="1"/>
  <c r="H78" i="3"/>
  <c r="I78" i="3"/>
  <c r="J78" i="3"/>
  <c r="H76" i="3"/>
  <c r="I76" i="3"/>
  <c r="H66" i="3"/>
  <c r="I66" i="3"/>
  <c r="H59" i="3"/>
  <c r="I59" i="3"/>
  <c r="H54" i="3"/>
  <c r="H51" i="3"/>
  <c r="H49" i="3"/>
  <c r="I49" i="3"/>
  <c r="H46" i="3"/>
  <c r="I44" i="3"/>
  <c r="K49" i="3"/>
  <c r="G115" i="3"/>
  <c r="G114" i="3" s="1"/>
  <c r="G111" i="3"/>
  <c r="G109" i="3"/>
  <c r="G91" i="3"/>
  <c r="G90" i="3" s="1"/>
  <c r="G85" i="3"/>
  <c r="G78" i="3"/>
  <c r="G53" i="3" s="1"/>
  <c r="H20" i="3"/>
  <c r="J20" i="3"/>
  <c r="H35" i="3"/>
  <c r="H34" i="3" s="1"/>
  <c r="H33" i="3" s="1"/>
  <c r="I35" i="3"/>
  <c r="I33" i="3" s="1"/>
  <c r="J35" i="3"/>
  <c r="H30" i="3"/>
  <c r="H29" i="3" s="1"/>
  <c r="I30" i="3"/>
  <c r="J29" i="3"/>
  <c r="L29" i="3" s="1"/>
  <c r="H26" i="3"/>
  <c r="I26" i="3"/>
  <c r="K26" i="3"/>
  <c r="H24" i="3"/>
  <c r="I24" i="3"/>
  <c r="H17" i="3"/>
  <c r="H16" i="3" s="1"/>
  <c r="I17" i="3"/>
  <c r="L16" i="3"/>
  <c r="H13" i="3"/>
  <c r="H12" i="3" s="1"/>
  <c r="G35" i="3"/>
  <c r="G34" i="3" s="1"/>
  <c r="G33" i="3" s="1"/>
  <c r="K24" i="3"/>
  <c r="K23" i="1"/>
  <c r="L10" i="1"/>
  <c r="L11" i="1"/>
  <c r="L13" i="1"/>
  <c r="L14" i="1"/>
  <c r="H12" i="1"/>
  <c r="I12" i="1"/>
  <c r="J12" i="1"/>
  <c r="G12" i="1"/>
  <c r="H9" i="1"/>
  <c r="H15" i="1" s="1"/>
  <c r="I9" i="1"/>
  <c r="J9" i="1"/>
  <c r="G9" i="1"/>
  <c r="K9" i="1" l="1"/>
  <c r="J34" i="3"/>
  <c r="K35" i="3"/>
  <c r="K12" i="1"/>
  <c r="K37" i="3"/>
  <c r="K38" i="3"/>
  <c r="G29" i="3"/>
  <c r="K29" i="3" s="1"/>
  <c r="K30" i="3"/>
  <c r="G20" i="3"/>
  <c r="K20" i="3" s="1"/>
  <c r="K21" i="3"/>
  <c r="G12" i="3"/>
  <c r="K12" i="3" s="1"/>
  <c r="K13" i="3"/>
  <c r="K109" i="3"/>
  <c r="H26" i="8"/>
  <c r="K85" i="3"/>
  <c r="K51" i="3"/>
  <c r="K59" i="3"/>
  <c r="K66" i="3"/>
  <c r="K46" i="3"/>
  <c r="L12" i="1"/>
  <c r="L9" i="1"/>
  <c r="G15" i="1"/>
  <c r="L38" i="3"/>
  <c r="K78" i="3"/>
  <c r="K104" i="3"/>
  <c r="K54" i="3"/>
  <c r="K111" i="3"/>
  <c r="I43" i="3"/>
  <c r="K76" i="3"/>
  <c r="K95" i="3"/>
  <c r="K115" i="3"/>
  <c r="K94" i="3"/>
  <c r="J53" i="3"/>
  <c r="K114" i="3"/>
  <c r="J90" i="3"/>
  <c r="H6" i="8"/>
  <c r="G6" i="8"/>
  <c r="K86" i="3"/>
  <c r="J45" i="3"/>
  <c r="L45" i="3" s="1"/>
  <c r="G45" i="3"/>
  <c r="H23" i="3"/>
  <c r="H11" i="3" s="1"/>
  <c r="H10" i="3" s="1"/>
  <c r="L12" i="3"/>
  <c r="L20" i="3"/>
  <c r="G23" i="3"/>
  <c r="L34" i="3"/>
  <c r="J23" i="3"/>
  <c r="I11" i="3"/>
  <c r="I10" i="3" s="1"/>
  <c r="J15" i="1"/>
  <c r="I15" i="1"/>
  <c r="J33" i="3" l="1"/>
  <c r="K34" i="3"/>
  <c r="K23" i="3"/>
  <c r="G11" i="3"/>
  <c r="G10" i="3" s="1"/>
  <c r="K45" i="3"/>
  <c r="J44" i="3"/>
  <c r="L44" i="3" s="1"/>
  <c r="K90" i="3"/>
  <c r="L90" i="3"/>
  <c r="G44" i="3"/>
  <c r="K53" i="3"/>
  <c r="L53" i="3"/>
  <c r="K100" i="3"/>
  <c r="L100" i="3"/>
  <c r="L23" i="3"/>
  <c r="J11" i="3"/>
  <c r="J10" i="3" s="1"/>
  <c r="K33" i="3" l="1"/>
  <c r="L33" i="3"/>
  <c r="K11" i="3"/>
  <c r="K10" i="3"/>
  <c r="K44" i="3"/>
  <c r="J43" i="3"/>
  <c r="L43" i="3" s="1"/>
  <c r="G43" i="3"/>
  <c r="K99" i="3"/>
  <c r="L99" i="3"/>
  <c r="L11" i="3"/>
  <c r="L10" i="3"/>
  <c r="K43" i="3" l="1"/>
</calcChain>
</file>

<file path=xl/sharedStrings.xml><?xml version="1.0" encoding="utf-8"?>
<sst xmlns="http://schemas.openxmlformats.org/spreadsheetml/2006/main" count="506" uniqueCount="296">
  <si>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</si>
  <si>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</si>
  <si>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</si>
  <si>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</si>
  <si>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</si>
  <si>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</si>
  <si>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</si>
  <si>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</si>
  <si>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</si>
  <si>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</si>
  <si>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</si>
  <si>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</si>
  <si>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</si>
  <si>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</si>
  <si>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</si>
  <si>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</si>
  <si>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</si>
  <si>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</si>
  <si>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</si>
  <si>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</si>
  <si>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</si>
  <si>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</si>
  <si>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</si>
  <si>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</si>
  <si>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</si>
  <si>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</si>
  <si>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</si>
  <si>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</si>
  <si>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</si>
  <si>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</si>
  <si>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</si>
  <si>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</si>
  <si>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</si>
  <si>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</si>
  <si>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</si>
  <si>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</si>
  <si>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</si>
  <si>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</si>
  <si>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</si>
  <si>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</si>
  <si>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</si>
  <si>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</si>
  <si>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</si>
  <si>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</si>
  <si>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</si>
  <si>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</si>
  <si>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</si>
  <si>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</si>
  <si>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</si>
  <si>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</si>
  <si>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</si>
  <si>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</si>
  <si>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</si>
  <si>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</si>
  <si>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</si>
  <si>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</si>
  <si>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</si>
  <si>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</si>
  <si>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</si>
  <si>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</si>
  <si>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</si>
  <si>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</si>
  <si>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</si>
  <si>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</si>
  <si>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</si>
  <si>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</si>
  <si>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</si>
  <si>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</si>
  <si>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</si>
  <si>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OSTVARENJE/IZVRŠENJE 
N-1. 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</si>
  <si>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</si>
  <si>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</si>
  <si>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</si>
  <si>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</si>
  <si>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</si>
  <si>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 IZVRŠENJE 
N. </t>
  </si>
  <si>
    <t>OSTVARENJE/IZVRŠENJE 
N-1.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</si>
  <si>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</si>
  <si>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</si>
  <si>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Pomoći pror.kor.iz proračuna koji im nije nadležan</t>
  </si>
  <si>
    <t>Kapitalne pomoći pror.kor.iz pror.koji im nije nadležan</t>
  </si>
  <si>
    <t>Tekuće pomoći pror.kor.iz pror.koji im nije nadležan</t>
  </si>
  <si>
    <t>Prihodi od imovine</t>
  </si>
  <si>
    <t>Prihodi od financijske imovine</t>
  </si>
  <si>
    <t>Kamate na oročena sredstva i depozite po viđenju</t>
  </si>
  <si>
    <t>Prihodi od upravnih i administrativnih pristojbi….</t>
  </si>
  <si>
    <t>Prihodi po posebnim propisima</t>
  </si>
  <si>
    <t>Ostali nespomenuti prihodi</t>
  </si>
  <si>
    <t>Prihodi od pruženih usluga</t>
  </si>
  <si>
    <t>Donacije od pravnih i fizičkih osoba izvan proračuna</t>
  </si>
  <si>
    <t>Tekuće donacije</t>
  </si>
  <si>
    <t>Kapitalne donacije</t>
  </si>
  <si>
    <t>Prihodi iz nadležnog praračuna i od HZZO-a</t>
  </si>
  <si>
    <t>Prihodi iz nad. praračuna za fin.redovne djelatnosti</t>
  </si>
  <si>
    <t>Prihodi iz nad. praračuna za fin.rashoda poslovanja</t>
  </si>
  <si>
    <t>Plaće za prekovremeni rad</t>
  </si>
  <si>
    <t>Ostali rashodi za zaposlene</t>
  </si>
  <si>
    <t>Doprinosi na plaće</t>
  </si>
  <si>
    <t>Doprinosi za obvezno zdravstveno osiguranje</t>
  </si>
  <si>
    <t>Naknade za prijevoz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</si>
  <si>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</si>
  <si>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</si>
  <si>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</si>
  <si>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</si>
  <si>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</si>
  <si>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invest.održavanje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</si>
  <si>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</si>
  <si>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</si>
  <si>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</si>
  <si>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</si>
  <si>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</si>
  <si>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</si>
  <si>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</si>
  <si>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</si>
  <si>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</si>
  <si>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</si>
  <si>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</si>
  <si>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</si>
  <si>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</si>
  <si>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</si>
  <si>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</si>
  <si>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</si>
  <si>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</si>
  <si>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</si>
  <si>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</si>
  <si>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</si>
  <si>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uslugi i usluge platnog prometa</t>
  </si>
  <si>
    <t>Naknade građanima i kućanstvima na tem.osiguranja</t>
  </si>
  <si>
    <t>Ostale naknade građanima i kućanstvima iz prorač.</t>
  </si>
  <si>
    <t>Naknade građanima i kućanstvima u novcu</t>
  </si>
  <si>
    <t>Naknade građanima i kućanstvima u naravi</t>
  </si>
  <si>
    <t>Ostali rashodi</t>
  </si>
  <si>
    <t>Tekuće donacije u naravi</t>
  </si>
  <si>
    <t>Rashodi za nabavu proizvedene dugotrajne imovine</t>
  </si>
  <si>
    <t>Postrojenja i oprema</t>
  </si>
  <si>
    <t>Uredska oprema i namještaj</t>
  </si>
  <si>
    <t>Komunikacijska oprema</t>
  </si>
  <si>
    <t>Uređaji, strojevi i oprema za ostale namjene</t>
  </si>
  <si>
    <t>Knjige</t>
  </si>
  <si>
    <t>Knjige, umjetnička djela i ostale izložbene vrijednosti</t>
  </si>
  <si>
    <t>Nematerijalna proizvedena imovina</t>
  </si>
  <si>
    <t>Ulaganja u računalne programe</t>
  </si>
  <si>
    <t>Umjetnička, literarna i znanstvena djela</t>
  </si>
  <si>
    <t>Rashodi za dodatna ulaganja na nefinancijskoj imovini</t>
  </si>
  <si>
    <t>Dodatna ulaganja na građevinskim objektima</t>
  </si>
  <si>
    <t>Troškovi sudskih postupaka</t>
  </si>
  <si>
    <t>Zatezne kamate</t>
  </si>
  <si>
    <t>Tekuće donacije u novcu</t>
  </si>
  <si>
    <t>4 Prihodi za posebne namjene</t>
  </si>
  <si>
    <t>5 Pomoći</t>
  </si>
  <si>
    <t>43 Prihodi za posebne namjene-PK</t>
  </si>
  <si>
    <t>32 Vlastiti prihodi-PK</t>
  </si>
  <si>
    <t>58 Ostale pomoći- PK</t>
  </si>
  <si>
    <t>6 Donacije</t>
  </si>
  <si>
    <t>62 Donacije - PK</t>
  </si>
  <si>
    <t>72 Prihodi od prodaje nef.imovine</t>
  </si>
  <si>
    <t>9 Vlastiti izvori</t>
  </si>
  <si>
    <t>92 Rezultat poslovanja</t>
  </si>
  <si>
    <t>7 Prihodi od prodaje nefinancijske imovine</t>
  </si>
  <si>
    <t>Vlastiti izvori</t>
  </si>
  <si>
    <t>Rezultat poslovanja</t>
  </si>
  <si>
    <t>Višak/manjak prihoda</t>
  </si>
  <si>
    <t>09 Obrazovanje</t>
  </si>
  <si>
    <t>0922 Srednjoškolsko obrazovanje</t>
  </si>
  <si>
    <t>PROGRAM 1207</t>
  </si>
  <si>
    <t>Zakonski standard ustanova u obrazovanju</t>
  </si>
  <si>
    <t>Aktivnost A120704</t>
  </si>
  <si>
    <t>Izvor financiranja 4.4.1</t>
  </si>
  <si>
    <t>Decentralizirana sredstva</t>
  </si>
  <si>
    <t>Izvor financiranja 5.8.1</t>
  </si>
  <si>
    <t>Aktivnost A120706</t>
  </si>
  <si>
    <t>Kapitalni projekt K120707</t>
  </si>
  <si>
    <t>PROGRAM 1208</t>
  </si>
  <si>
    <t>Aktivnost A120803</t>
  </si>
  <si>
    <t>Izvor financiranja 1.1.1</t>
  </si>
  <si>
    <t>Aktivnost A120804</t>
  </si>
  <si>
    <t>Izvor financiranja 5.9.2</t>
  </si>
  <si>
    <t>Aktivnost A120812</t>
  </si>
  <si>
    <t>Izvor financiranja 6.2.1</t>
  </si>
  <si>
    <t>Aktivnost A120814</t>
  </si>
  <si>
    <t>Izvor financiranja 3.2.1</t>
  </si>
  <si>
    <t>Ostale pomoći proračunski korisnici</t>
  </si>
  <si>
    <t>Plaće</t>
  </si>
  <si>
    <t>Investicijska ulaganja u srednje škole</t>
  </si>
  <si>
    <t>Osiguravanje uvjeta rada za redovno poslovanje srednjih škola</t>
  </si>
  <si>
    <t>Kapitalna ulaganja u srednje škole</t>
  </si>
  <si>
    <t>Rashodi za nabavu proizvedene dug.imovine</t>
  </si>
  <si>
    <t>Rashodi za dodatna ulaganja na nef.imovini</t>
  </si>
  <si>
    <t>Program ustanova u obrazovanju iznad standarda</t>
  </si>
  <si>
    <t>Natjecanja iz znanja učenika</t>
  </si>
  <si>
    <t>Opći prihodi i primici</t>
  </si>
  <si>
    <t>Financiranje školskih projekata</t>
  </si>
  <si>
    <t>Pomoći/fondovi EU-prenesena sredstva</t>
  </si>
  <si>
    <t>Naknade građanima i kućanstvima</t>
  </si>
  <si>
    <t>Donacije - PK</t>
  </si>
  <si>
    <t>Dodatne djelatnosti srednjih škola</t>
  </si>
  <si>
    <t>Vlastiti prihodi - PK</t>
  </si>
  <si>
    <t>Naknada za korišt.nef.imovine</t>
  </si>
  <si>
    <t>Medicinska i laborat.oprema</t>
  </si>
  <si>
    <t>Ostali nespomenuti financijski rashodi</t>
  </si>
  <si>
    <t>Naknade za prijevoz, rad na terenu i odv.živ</t>
  </si>
  <si>
    <t>Uredski materijal</t>
  </si>
  <si>
    <t>Mater.i djelovi za tekuće i inv.održavanje</t>
  </si>
  <si>
    <t>Usluge tekućeg i inv.održavanja</t>
  </si>
  <si>
    <t>Nakn.troškova osoba izvan radnog odnosa</t>
  </si>
  <si>
    <t>Doprinosi za obv.zdr.osiguranje</t>
  </si>
  <si>
    <t>Doprinosi za obv,osiguranje u sluč.nezaposlenosti</t>
  </si>
  <si>
    <t>Bankarske usluge i usl.platnog prometa</t>
  </si>
  <si>
    <t>Sitan inventar</t>
  </si>
  <si>
    <t>Službena, radna i zaštitana odjeća</t>
  </si>
  <si>
    <t>Zdravstvene usluge</t>
  </si>
  <si>
    <t>Intelektualne usluge</t>
  </si>
  <si>
    <t>RASHODI ZA ZAPOSLENE</t>
  </si>
  <si>
    <t>Ostali reashodi za zaposlene</t>
  </si>
  <si>
    <t>Doprinosi za obvezno zdrav.osiguranje</t>
  </si>
  <si>
    <t>Rashod zanabavu proizvedene dugot.imovine</t>
  </si>
  <si>
    <t>Usluge platnog prometa</t>
  </si>
  <si>
    <t>Izvor financiranja 3.2.2.</t>
  </si>
  <si>
    <t>Dodatne djelatnosti škola i uč.domova</t>
  </si>
  <si>
    <t>Vlastiti prihodi prorač.korisnici-prenes.sredst</t>
  </si>
  <si>
    <t>Materijal i djelovi za tek.i invest.održavanje</t>
  </si>
  <si>
    <t>Službena i zaštitna odjeća i obuća</t>
  </si>
  <si>
    <t>Usluge telefona, pošte iprijevoza</t>
  </si>
  <si>
    <t>Naknade troškova osobama izvan r.odnosa</t>
  </si>
  <si>
    <t>Rashodi za nabavu neproizved.imovine</t>
  </si>
  <si>
    <t xml:space="preserve">Uređaji, strojev i ioprema </t>
  </si>
  <si>
    <t>PROGRAM A101208</t>
  </si>
  <si>
    <t>Izvor financiranja 5.8.1.</t>
  </si>
  <si>
    <t>A101208</t>
  </si>
  <si>
    <t>Izvor 5.8.1</t>
  </si>
  <si>
    <t>A1208</t>
  </si>
  <si>
    <t>RKP</t>
  </si>
  <si>
    <t>MEDICINSKA ŠKOLA</t>
  </si>
  <si>
    <t>DUBROVNIK</t>
  </si>
  <si>
    <t xml:space="preserve">IZVORI FINANCIRANJA </t>
  </si>
  <si>
    <t>UKUPNO</t>
  </si>
  <si>
    <t>Vlastiti prihodi</t>
  </si>
  <si>
    <t>Prih.za posebne namjene</t>
  </si>
  <si>
    <t>Pomoći</t>
  </si>
  <si>
    <t>Donacije</t>
  </si>
  <si>
    <t>Rezultat</t>
  </si>
  <si>
    <t>PROGRAm</t>
  </si>
  <si>
    <t>Programi školskog kurikuluma srednj.šk.</t>
  </si>
  <si>
    <t>Izvor</t>
  </si>
  <si>
    <t>financir.</t>
  </si>
  <si>
    <t>5.8.1.</t>
  </si>
  <si>
    <t xml:space="preserve">OSTVARENJE/IZVRŠENJE 
2024. </t>
  </si>
  <si>
    <t>OSTVARENJE/IZVRŠENJE 
2024.</t>
  </si>
  <si>
    <t>44 Decentralizirana sredstva</t>
  </si>
  <si>
    <t>4 Decentralizirana sredstva</t>
  </si>
  <si>
    <t>Namirnice</t>
  </si>
  <si>
    <t xml:space="preserve">Aktivnost </t>
  </si>
  <si>
    <t>A120813</t>
  </si>
  <si>
    <t>Izvor financiranja 4.3.1</t>
  </si>
  <si>
    <t>Prihodi za posebne namjene PK-proračunski korisnici</t>
  </si>
  <si>
    <t>Ostale nespomenute usluge</t>
  </si>
  <si>
    <t>Aktivnost</t>
  </si>
  <si>
    <t>Licence</t>
  </si>
  <si>
    <t>SUM=4/3*100</t>
  </si>
  <si>
    <t>SUM=4/3*101</t>
  </si>
  <si>
    <t>Naknade troš.zaposlenima</t>
  </si>
  <si>
    <t>REBALANS 2025.</t>
  </si>
  <si>
    <t xml:space="preserve">OSTVARENJE/IZVRŠENJE 
2025. </t>
  </si>
  <si>
    <t xml:space="preserve">OSTVARENJE/IZVRŠENJE 
2024 </t>
  </si>
  <si>
    <t>REBALANS I 2025.</t>
  </si>
  <si>
    <t>OSTVARENJE/IZVRŠENJE 
2025.</t>
  </si>
  <si>
    <t>7=5/3*100</t>
  </si>
  <si>
    <t>Tuzemne članarine</t>
  </si>
  <si>
    <t>REBALANS II-2025</t>
  </si>
  <si>
    <t>52 Ostale pomoći-DNŽ</t>
  </si>
  <si>
    <t>IZVRŠENJE 
2024</t>
  </si>
  <si>
    <t>REBALANS II 2025.</t>
  </si>
  <si>
    <t>IZVRŠENJE 
2025.</t>
  </si>
  <si>
    <t>REBALANS II-2025.</t>
  </si>
  <si>
    <t>Ostale naknade troškova zaposlenim</t>
  </si>
  <si>
    <t>Naknade trošk.osobama izvan rad.odnosa</t>
  </si>
  <si>
    <t>Rashodi za nabavuneproizvedene dugotrajne imovine</t>
  </si>
  <si>
    <t>Nematerijalna imovina</t>
  </si>
  <si>
    <t>Aktivnost A101207</t>
  </si>
  <si>
    <t xml:space="preserve">Izvor financiranja </t>
  </si>
  <si>
    <t>Rashodi za nabavu neproiz.dugotrajne imov.</t>
  </si>
  <si>
    <t>Knjige u knjižnici</t>
  </si>
  <si>
    <t>Sirovine i materijal</t>
  </si>
  <si>
    <t>PROGR</t>
  </si>
  <si>
    <t xml:space="preserve">AM </t>
  </si>
  <si>
    <t>A1206058</t>
  </si>
  <si>
    <t>Školska shema</t>
  </si>
  <si>
    <t>5.2.1.</t>
  </si>
  <si>
    <t>Aktivnost A10120812</t>
  </si>
  <si>
    <t>Ostale pomoći -PK</t>
  </si>
  <si>
    <t>Naknade korištenja priv.autom.u služ.svrhe</t>
  </si>
  <si>
    <t>Uredski mater.i ostali materijalni rashod</t>
  </si>
  <si>
    <t>Naknade za korišt.priv.automobila u sl.svrhe</t>
  </si>
  <si>
    <t>A120812</t>
  </si>
  <si>
    <t>II. POSEBNI DIO 1.1.-31.12.2025.</t>
  </si>
  <si>
    <t>IZVJEŠTAJ O IZVRŠENJU FINANCIJSKOG PLANA MEDICINSKE ŠKOLE  ZA 1.1.-31.12.2025.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</si>
</sst>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"/>
  </numFmts>
  <fonts count="4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8"/>
      <color indexed="8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i/>
      <sz val="1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8"/>
      <color indexed="8"/>
      <name val="Arial"/>
      <family val="2"/>
    </font>
    <font>
      <sz val="18"/>
      <name val="Arial"/>
      <family val="2"/>
      <charset val="238"/>
    </font>
    <font>
      <i/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indexed="8"/>
      <name val="Arial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226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11" fillId="0" borderId="0" xfId="0" applyFont="1"/>
    <xf numFmtId="0" fontId="0" fillId="0" borderId="3" xfId="0" applyBorder="1"/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3" fontId="3" fillId="2" borderId="4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right" wrapText="1"/>
    </xf>
    <xf numFmtId="0" fontId="0" fillId="0" borderId="0" xfId="0" applyBorder="1"/>
    <xf numFmtId="1" fontId="14" fillId="0" borderId="3" xfId="0" applyNumberFormat="1" applyFont="1" applyBorder="1" applyAlignment="1">
      <alignment horizontal="right"/>
    </xf>
    <xf numFmtId="0" fontId="13" fillId="0" borderId="3" xfId="0" applyFont="1" applyBorder="1" applyAlignment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19" fillId="0" borderId="3" xfId="0" applyFont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3" fontId="18" fillId="2" borderId="3" xfId="0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20" fillId="2" borderId="1" xfId="0" applyNumberFormat="1" applyFont="1" applyFill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0" fillId="2" borderId="2" xfId="0" applyNumberFormat="1" applyFont="1" applyFill="1" applyBorder="1" applyAlignment="1" applyProtection="1">
      <alignment horizontal="left" vertical="center" wrapText="1"/>
    </xf>
    <xf numFmtId="0" fontId="22" fillId="0" borderId="0" xfId="0" applyFont="1" applyAlignment="1">
      <alignment horizontal="left" vertical="center"/>
    </xf>
    <xf numFmtId="0" fontId="19" fillId="0" borderId="3" xfId="0" applyFont="1" applyBorder="1" applyAlignment="1">
      <alignment horizontal="left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65" fontId="18" fillId="2" borderId="3" xfId="0" applyNumberFormat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3" fontId="23" fillId="2" borderId="3" xfId="0" applyNumberFormat="1" applyFont="1" applyFill="1" applyBorder="1" applyAlignment="1">
      <alignment horizontal="left" vertical="center"/>
    </xf>
    <xf numFmtId="0" fontId="18" fillId="2" borderId="6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5" fillId="3" borderId="3" xfId="0" applyNumberFormat="1" applyFont="1" applyFill="1" applyBorder="1" applyAlignment="1" applyProtection="1">
      <alignment horizontal="center" vertical="center" wrapText="1"/>
    </xf>
    <xf numFmtId="2" fontId="5" fillId="3" borderId="3" xfId="0" applyNumberFormat="1" applyFont="1" applyFill="1" applyBorder="1" applyAlignment="1" applyProtection="1">
      <alignment horizontal="center" vertical="center" wrapText="1"/>
    </xf>
    <xf numFmtId="3" fontId="18" fillId="2" borderId="4" xfId="0" applyNumberFormat="1" applyFont="1" applyFill="1" applyBorder="1" applyAlignment="1">
      <alignment horizontal="right" vertical="center"/>
    </xf>
    <xf numFmtId="3" fontId="24" fillId="2" borderId="3" xfId="0" applyNumberFormat="1" applyFont="1" applyFill="1" applyBorder="1" applyAlignment="1">
      <alignment horizontal="left" vertical="center"/>
    </xf>
    <xf numFmtId="3" fontId="25" fillId="2" borderId="3" xfId="0" applyNumberFormat="1" applyFont="1" applyFill="1" applyBorder="1" applyAlignment="1">
      <alignment horizontal="left" vertical="center"/>
    </xf>
    <xf numFmtId="0" fontId="26" fillId="0" borderId="0" xfId="0" applyFont="1"/>
    <xf numFmtId="0" fontId="30" fillId="3" borderId="3" xfId="0" applyNumberFormat="1" applyFont="1" applyFill="1" applyBorder="1" applyAlignment="1" applyProtection="1">
      <alignment horizontal="center" vertical="center" wrapText="1"/>
    </xf>
    <xf numFmtId="0" fontId="31" fillId="0" borderId="0" xfId="0" applyFont="1"/>
    <xf numFmtId="0" fontId="32" fillId="4" borderId="3" xfId="0" applyNumberFormat="1" applyFont="1" applyFill="1" applyBorder="1" applyAlignment="1" applyProtection="1">
      <alignment horizontal="left" vertical="center" wrapText="1"/>
    </xf>
    <xf numFmtId="3" fontId="30" fillId="4" borderId="3" xfId="0" applyNumberFormat="1" applyFont="1" applyFill="1" applyBorder="1" applyAlignment="1">
      <alignment horizontal="right"/>
    </xf>
    <xf numFmtId="2" fontId="33" fillId="4" borderId="3" xfId="0" applyNumberFormat="1" applyFont="1" applyFill="1" applyBorder="1"/>
    <xf numFmtId="0" fontId="32" fillId="2" borderId="3" xfId="0" applyNumberFormat="1" applyFont="1" applyFill="1" applyBorder="1" applyAlignment="1" applyProtection="1">
      <alignment horizontal="left" vertical="center" wrapText="1"/>
    </xf>
    <xf numFmtId="3" fontId="30" fillId="2" borderId="3" xfId="0" applyNumberFormat="1" applyFont="1" applyFill="1" applyBorder="1" applyAlignment="1">
      <alignment horizontal="right"/>
    </xf>
    <xf numFmtId="0" fontId="33" fillId="0" borderId="3" xfId="0" applyFont="1" applyBorder="1"/>
    <xf numFmtId="0" fontId="34" fillId="2" borderId="3" xfId="0" quotePrefix="1" applyFont="1" applyFill="1" applyBorder="1" applyAlignment="1">
      <alignment horizontal="left" vertical="center" wrapText="1" indent="1"/>
    </xf>
    <xf numFmtId="3" fontId="35" fillId="2" borderId="3" xfId="0" applyNumberFormat="1" applyFont="1" applyFill="1" applyBorder="1" applyAlignment="1">
      <alignment horizontal="right"/>
    </xf>
    <xf numFmtId="0" fontId="31" fillId="0" borderId="3" xfId="0" applyFont="1" applyBorder="1"/>
    <xf numFmtId="0" fontId="34" fillId="2" borderId="3" xfId="0" applyFont="1" applyFill="1" applyBorder="1" applyAlignment="1">
      <alignment horizontal="left" vertical="center" indent="1"/>
    </xf>
    <xf numFmtId="3" fontId="30" fillId="2" borderId="3" xfId="0" applyNumberFormat="1" applyFont="1" applyFill="1" applyBorder="1" applyAlignment="1" applyProtection="1">
      <alignment horizontal="right" wrapText="1"/>
    </xf>
    <xf numFmtId="0" fontId="34" fillId="2" borderId="3" xfId="0" applyNumberFormat="1" applyFont="1" applyFill="1" applyBorder="1" applyAlignment="1" applyProtection="1">
      <alignment horizontal="left" vertical="center" wrapText="1" indent="1"/>
    </xf>
    <xf numFmtId="3" fontId="35" fillId="2" borderId="3" xfId="0" applyNumberFormat="1" applyFont="1" applyFill="1" applyBorder="1" applyAlignment="1" applyProtection="1">
      <alignment horizontal="right" wrapText="1"/>
    </xf>
    <xf numFmtId="3" fontId="36" fillId="2" borderId="3" xfId="0" applyNumberFormat="1" applyFont="1" applyFill="1" applyBorder="1" applyAlignment="1">
      <alignment horizontal="right"/>
    </xf>
    <xf numFmtId="3" fontId="36" fillId="2" borderId="3" xfId="0" applyNumberFormat="1" applyFont="1" applyFill="1" applyBorder="1" applyAlignment="1" applyProtection="1">
      <alignment horizontal="right" wrapText="1"/>
    </xf>
    <xf numFmtId="0" fontId="32" fillId="2" borderId="3" xfId="0" applyNumberFormat="1" applyFont="1" applyFill="1" applyBorder="1" applyAlignment="1" applyProtection="1">
      <alignment horizontal="left" vertical="center" wrapText="1" indent="1"/>
    </xf>
    <xf numFmtId="0" fontId="37" fillId="2" borderId="3" xfId="0" applyNumberFormat="1" applyFont="1" applyFill="1" applyBorder="1" applyAlignment="1" applyProtection="1">
      <alignment horizontal="left" vertical="center" wrapText="1" indent="1"/>
    </xf>
    <xf numFmtId="2" fontId="33" fillId="0" borderId="3" xfId="0" applyNumberFormat="1" applyFont="1" applyBorder="1"/>
    <xf numFmtId="2" fontId="31" fillId="0" borderId="3" xfId="0" applyNumberFormat="1" applyFont="1" applyBorder="1"/>
    <xf numFmtId="0" fontId="32" fillId="2" borderId="3" xfId="0" applyFont="1" applyFill="1" applyBorder="1" applyAlignment="1">
      <alignment horizontal="left" vertical="center" indent="1"/>
    </xf>
    <xf numFmtId="0" fontId="34" fillId="2" borderId="3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vertical="center" wrapText="1"/>
    </xf>
    <xf numFmtId="0" fontId="26" fillId="2" borderId="0" xfId="0" applyFont="1" applyFill="1"/>
    <xf numFmtId="0" fontId="26" fillId="2" borderId="0" xfId="0" applyFont="1" applyFill="1" applyAlignment="1">
      <alignment wrapText="1"/>
    </xf>
    <xf numFmtId="0" fontId="28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right" vertical="center"/>
    </xf>
    <xf numFmtId="0" fontId="2" fillId="0" borderId="3" xfId="0" quotePrefix="1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3" fontId="2" fillId="3" borderId="3" xfId="0" applyNumberFormat="1" applyFont="1" applyFill="1" applyBorder="1" applyAlignment="1">
      <alignment horizontal="right"/>
    </xf>
    <xf numFmtId="2" fontId="2" fillId="3" borderId="3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0" fontId="27" fillId="3" borderId="1" xfId="0" applyFont="1" applyFill="1" applyBorder="1" applyAlignment="1">
      <alignment horizontal="left" vertical="center"/>
    </xf>
    <xf numFmtId="0" fontId="29" fillId="3" borderId="2" xfId="0" applyNumberFormat="1" applyFont="1" applyFill="1" applyBorder="1" applyAlignment="1" applyProtection="1">
      <alignment vertical="center"/>
    </xf>
    <xf numFmtId="3" fontId="2" fillId="0" borderId="3" xfId="0" applyNumberFormat="1" applyFont="1" applyBorder="1" applyAlignment="1">
      <alignment horizontal="right"/>
    </xf>
    <xf numFmtId="3" fontId="2" fillId="3" borderId="3" xfId="0" applyNumberFormat="1" applyFont="1" applyFill="1" applyBorder="1" applyAlignment="1" applyProtection="1">
      <alignment horizontal="right" wrapText="1"/>
    </xf>
    <xf numFmtId="0" fontId="4" fillId="2" borderId="0" xfId="0" applyNumberFormat="1" applyFont="1" applyFill="1" applyBorder="1" applyAlignment="1" applyProtection="1"/>
    <xf numFmtId="0" fontId="27" fillId="2" borderId="0" xfId="0" quotePrefix="1" applyNumberFormat="1" applyFont="1" applyFill="1" applyBorder="1" applyAlignment="1" applyProtection="1">
      <alignment horizontal="left" wrapText="1"/>
    </xf>
    <xf numFmtId="0" fontId="29" fillId="2" borderId="0" xfId="0" applyNumberFormat="1" applyFont="1" applyFill="1" applyBorder="1" applyAlignment="1" applyProtection="1">
      <alignment wrapText="1"/>
    </xf>
    <xf numFmtId="3" fontId="2" fillId="2" borderId="0" xfId="0" applyNumberFormat="1" applyFont="1" applyFill="1" applyBorder="1" applyAlignment="1">
      <alignment horizontal="right"/>
    </xf>
    <xf numFmtId="0" fontId="27" fillId="0" borderId="0" xfId="0" quotePrefix="1" applyNumberFormat="1" applyFont="1" applyFill="1" applyBorder="1" applyAlignment="1" applyProtection="1">
      <alignment horizontal="left" wrapText="1"/>
    </xf>
    <xf numFmtId="0" fontId="29" fillId="0" borderId="0" xfId="0" applyNumberFormat="1" applyFont="1" applyFill="1" applyBorder="1" applyAlignment="1" applyProtection="1">
      <alignment wrapText="1"/>
    </xf>
    <xf numFmtId="3" fontId="2" fillId="0" borderId="0" xfId="0" applyNumberFormat="1" applyFont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8" fillId="2" borderId="3" xfId="0" quotePrefix="1" applyFont="1" applyFill="1" applyBorder="1" applyAlignment="1">
      <alignment horizontal="left" vertical="center"/>
    </xf>
    <xf numFmtId="0" fontId="10" fillId="0" borderId="3" xfId="0" applyFont="1" applyBorder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39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/>
    <xf numFmtId="0" fontId="40" fillId="4" borderId="3" xfId="0" applyNumberFormat="1" applyFont="1" applyFill="1" applyBorder="1" applyAlignment="1" applyProtection="1">
      <alignment horizontal="left" vertical="center" wrapText="1"/>
    </xf>
    <xf numFmtId="3" fontId="5" fillId="4" borderId="3" xfId="0" applyNumberFormat="1" applyFont="1" applyFill="1" applyBorder="1" applyAlignment="1">
      <alignment horizontal="right"/>
    </xf>
    <xf numFmtId="2" fontId="41" fillId="4" borderId="3" xfId="0" applyNumberFormat="1" applyFont="1" applyFill="1" applyBorder="1"/>
    <xf numFmtId="0" fontId="40" fillId="2" borderId="3" xfId="0" applyNumberFormat="1" applyFont="1" applyFill="1" applyBorder="1" applyAlignment="1" applyProtection="1">
      <alignment horizontal="left" vertical="center" wrapText="1"/>
    </xf>
    <xf numFmtId="3" fontId="5" fillId="2" borderId="3" xfId="0" applyNumberFormat="1" applyFont="1" applyFill="1" applyBorder="1" applyAlignment="1">
      <alignment horizontal="right"/>
    </xf>
    <xf numFmtId="2" fontId="41" fillId="0" borderId="3" xfId="0" applyNumberFormat="1" applyFont="1" applyBorder="1"/>
    <xf numFmtId="0" fontId="42" fillId="2" borderId="3" xfId="0" quotePrefix="1" applyFont="1" applyFill="1" applyBorder="1" applyAlignment="1">
      <alignment horizontal="left" vertical="center"/>
    </xf>
    <xf numFmtId="3" fontId="39" fillId="2" borderId="3" xfId="0" applyNumberFormat="1" applyFont="1" applyFill="1" applyBorder="1" applyAlignment="1">
      <alignment horizontal="right"/>
    </xf>
    <xf numFmtId="2" fontId="10" fillId="0" borderId="3" xfId="0" applyNumberFormat="1" applyFont="1" applyBorder="1"/>
    <xf numFmtId="3" fontId="10" fillId="0" borderId="3" xfId="0" applyNumberFormat="1" applyFont="1" applyBorder="1"/>
    <xf numFmtId="0" fontId="40" fillId="2" borderId="3" xfId="0" quotePrefix="1" applyFont="1" applyFill="1" applyBorder="1" applyAlignment="1">
      <alignment horizontal="left" vertical="center"/>
    </xf>
    <xf numFmtId="0" fontId="43" fillId="2" borderId="3" xfId="0" quotePrefix="1" applyFont="1" applyFill="1" applyBorder="1" applyAlignment="1">
      <alignment horizontal="left" vertical="center"/>
    </xf>
    <xf numFmtId="0" fontId="42" fillId="2" borderId="3" xfId="0" applyNumberFormat="1" applyFont="1" applyFill="1" applyBorder="1" applyAlignment="1" applyProtection="1">
      <alignment horizontal="left" vertical="center" wrapText="1"/>
    </xf>
    <xf numFmtId="0" fontId="39" fillId="2" borderId="3" xfId="0" applyNumberFormat="1" applyFont="1" applyFill="1" applyBorder="1" applyAlignment="1">
      <alignment horizontal="right"/>
    </xf>
    <xf numFmtId="0" fontId="40" fillId="2" borderId="3" xfId="0" quotePrefix="1" applyFont="1" applyFill="1" applyBorder="1" applyAlignment="1">
      <alignment horizontal="left" vertical="center" wrapText="1"/>
    </xf>
    <xf numFmtId="0" fontId="42" fillId="2" borderId="3" xfId="0" quotePrefix="1" applyFont="1" applyFill="1" applyBorder="1" applyAlignment="1">
      <alignment horizontal="left" vertical="center" wrapText="1"/>
    </xf>
    <xf numFmtId="1" fontId="44" fillId="0" borderId="3" xfId="1" applyNumberFormat="1" applyFont="1" applyBorder="1" applyAlignment="1">
      <alignment horizontal="right"/>
    </xf>
    <xf numFmtId="1" fontId="10" fillId="0" borderId="3" xfId="0" applyNumberFormat="1" applyFont="1" applyBorder="1"/>
    <xf numFmtId="2" fontId="44" fillId="0" borderId="3" xfId="0" applyNumberFormat="1" applyFont="1" applyBorder="1"/>
    <xf numFmtId="3" fontId="45" fillId="2" borderId="3" xfId="0" applyNumberFormat="1" applyFont="1" applyFill="1" applyBorder="1" applyAlignment="1">
      <alignment horizontal="right"/>
    </xf>
    <xf numFmtId="0" fontId="40" fillId="2" borderId="3" xfId="0" applyFont="1" applyFill="1" applyBorder="1" applyAlignment="1">
      <alignment horizontal="left" vertical="center"/>
    </xf>
    <xf numFmtId="0" fontId="40" fillId="2" borderId="3" xfId="0" applyNumberFormat="1" applyFont="1" applyFill="1" applyBorder="1" applyAlignment="1" applyProtection="1">
      <alignment horizontal="left" vertical="center"/>
    </xf>
    <xf numFmtId="0" fontId="40" fillId="2" borderId="3" xfId="0" applyNumberFormat="1" applyFont="1" applyFill="1" applyBorder="1" applyAlignment="1" applyProtection="1">
      <alignment vertical="center" wrapText="1"/>
    </xf>
    <xf numFmtId="3" fontId="5" fillId="2" borderId="3" xfId="0" applyNumberFormat="1" applyFont="1" applyFill="1" applyBorder="1" applyAlignment="1" applyProtection="1">
      <alignment horizontal="right" wrapText="1"/>
    </xf>
    <xf numFmtId="3" fontId="39" fillId="2" borderId="3" xfId="0" applyNumberFormat="1" applyFont="1" applyFill="1" applyBorder="1" applyAlignment="1" applyProtection="1">
      <alignment horizontal="right" wrapText="1"/>
    </xf>
    <xf numFmtId="14" fontId="3" fillId="2" borderId="4" xfId="0" applyNumberFormat="1" applyFont="1" applyFill="1" applyBorder="1" applyAlignment="1" applyProtection="1">
      <alignment horizontal="left" vertical="center" wrapText="1"/>
    </xf>
    <xf numFmtId="14" fontId="18" fillId="2" borderId="4" xfId="0" applyNumberFormat="1" applyFont="1" applyFill="1" applyBorder="1" applyAlignment="1" applyProtection="1">
      <alignment horizontal="left" vertical="center" wrapText="1"/>
    </xf>
    <xf numFmtId="0" fontId="46" fillId="0" borderId="3" xfId="0" applyFont="1" applyBorder="1"/>
    <xf numFmtId="0" fontId="28" fillId="0" borderId="0" xfId="0" applyFont="1" applyBorder="1" applyAlignment="1">
      <alignment horizontal="left" vertical="top" wrapText="1"/>
    </xf>
    <xf numFmtId="0" fontId="27" fillId="3" borderId="1" xfId="0" quotePrefix="1" applyNumberFormat="1" applyFont="1" applyFill="1" applyBorder="1" applyAlignment="1" applyProtection="1">
      <alignment horizontal="left" vertical="center" wrapText="1"/>
    </xf>
    <xf numFmtId="0" fontId="29" fillId="3" borderId="2" xfId="0" applyNumberFormat="1" applyFont="1" applyFill="1" applyBorder="1" applyAlignment="1" applyProtection="1">
      <alignment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2" xfId="0" applyNumberFormat="1" applyFont="1" applyFill="1" applyBorder="1" applyAlignment="1" applyProtection="1">
      <alignment horizontal="left" vertical="center" wrapText="1"/>
    </xf>
    <xf numFmtId="0" fontId="2" fillId="3" borderId="4" xfId="0" applyNumberFormat="1" applyFont="1" applyFill="1" applyBorder="1" applyAlignment="1" applyProtection="1">
      <alignment horizontal="left" vertical="center" wrapText="1"/>
    </xf>
    <xf numFmtId="0" fontId="2" fillId="0" borderId="1" xfId="0" quotePrefix="1" applyFont="1" applyBorder="1" applyAlignment="1">
      <alignment horizontal="center" wrapText="1"/>
    </xf>
    <xf numFmtId="0" fontId="2" fillId="0" borderId="2" xfId="0" quotePrefix="1" applyFont="1" applyBorder="1" applyAlignment="1">
      <alignment horizontal="center" wrapText="1"/>
    </xf>
    <xf numFmtId="0" fontId="2" fillId="0" borderId="4" xfId="0" quotePrefix="1" applyFont="1" applyBorder="1" applyAlignment="1">
      <alignment horizontal="center" wrapText="1"/>
    </xf>
    <xf numFmtId="0" fontId="2" fillId="0" borderId="3" xfId="0" quotePrefix="1" applyFont="1" applyBorder="1" applyAlignment="1">
      <alignment horizontal="center" wrapText="1"/>
    </xf>
    <xf numFmtId="0" fontId="27" fillId="0" borderId="1" xfId="0" applyNumberFormat="1" applyFont="1" applyFill="1" applyBorder="1" applyAlignment="1" applyProtection="1">
      <alignment horizontal="left" vertical="center" wrapText="1"/>
    </xf>
    <xf numFmtId="0" fontId="29" fillId="0" borderId="2" xfId="0" applyNumberFormat="1" applyFont="1" applyFill="1" applyBorder="1" applyAlignment="1" applyProtection="1">
      <alignment vertical="center" wrapText="1"/>
    </xf>
    <xf numFmtId="0" fontId="27" fillId="0" borderId="2" xfId="0" applyNumberFormat="1" applyFont="1" applyFill="1" applyBorder="1" applyAlignment="1" applyProtection="1">
      <alignment horizontal="left" vertical="center" wrapText="1"/>
    </xf>
    <xf numFmtId="0" fontId="27" fillId="0" borderId="4" xfId="0" applyNumberFormat="1" applyFont="1" applyFill="1" applyBorder="1" applyAlignment="1" applyProtection="1">
      <alignment horizontal="left" vertical="center" wrapText="1"/>
    </xf>
    <xf numFmtId="0" fontId="27" fillId="2" borderId="0" xfId="0" quotePrefix="1" applyNumberFormat="1" applyFont="1" applyFill="1" applyBorder="1" applyAlignment="1" applyProtection="1">
      <alignment horizontal="left" wrapText="1"/>
    </xf>
    <xf numFmtId="0" fontId="27" fillId="0" borderId="0" xfId="0" applyNumberFormat="1" applyFont="1" applyFill="1" applyBorder="1" applyAlignment="1" applyProtection="1">
      <alignment horizontal="left" vertical="top" wrapText="1"/>
    </xf>
    <xf numFmtId="0" fontId="2" fillId="2" borderId="5" xfId="0" applyNumberFormat="1" applyFont="1" applyFill="1" applyBorder="1" applyAlignment="1" applyProtection="1">
      <alignment horizontal="left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7" fillId="0" borderId="1" xfId="0" quotePrefix="1" applyNumberFormat="1" applyFont="1" applyFill="1" applyBorder="1" applyAlignment="1" applyProtection="1">
      <alignment horizontal="left" vertical="center" wrapText="1"/>
    </xf>
    <xf numFmtId="0" fontId="27" fillId="0" borderId="1" xfId="0" quotePrefix="1" applyFont="1" applyBorder="1" applyAlignment="1">
      <alignment horizontal="left" vertical="center"/>
    </xf>
    <xf numFmtId="0" fontId="29" fillId="0" borderId="2" xfId="0" applyNumberFormat="1" applyFont="1" applyFill="1" applyBorder="1" applyAlignment="1" applyProtection="1">
      <alignment vertical="center"/>
    </xf>
    <xf numFmtId="0" fontId="27" fillId="3" borderId="1" xfId="0" applyNumberFormat="1" applyFont="1" applyFill="1" applyBorder="1" applyAlignment="1" applyProtection="1">
      <alignment horizontal="left" vertical="center" wrapText="1"/>
    </xf>
    <xf numFmtId="0" fontId="29" fillId="3" borderId="2" xfId="0" applyNumberFormat="1" applyFont="1" applyFill="1" applyBorder="1" applyAlignment="1" applyProtection="1">
      <alignment vertical="center"/>
    </xf>
    <xf numFmtId="0" fontId="27" fillId="0" borderId="1" xfId="0" quotePrefix="1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18" fillId="2" borderId="8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0" fontId="3" fillId="2" borderId="7" xfId="0" applyNumberFormat="1" applyFont="1" applyFill="1" applyBorder="1" applyAlignment="1" applyProtection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4"/>
  <sheetViews>
    <sheetView tabSelected="1" workbookViewId="0">
      <selection activeCell="B1" sqref="B1:L1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197" t="s">
        <v>295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2:12" ht="15.75" customHeight="1" x14ac:dyDescent="0.25">
      <c r="B2" s="197" t="s">
        <v>11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2:12" ht="6.75" customHeight="1" x14ac:dyDescent="0.3">
      <c r="B3" s="182"/>
      <c r="C3" s="182"/>
      <c r="D3" s="182"/>
      <c r="E3" s="31"/>
      <c r="F3" s="31"/>
      <c r="G3" s="31"/>
      <c r="H3" s="31"/>
      <c r="I3" s="31"/>
      <c r="J3" s="118"/>
      <c r="K3" s="118"/>
      <c r="L3" s="119"/>
    </row>
    <row r="4" spans="2:12" ht="18" customHeight="1" x14ac:dyDescent="0.25">
      <c r="B4" s="197" t="s">
        <v>59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2:12" ht="18" customHeight="1" x14ac:dyDescent="0.3">
      <c r="B5" s="31"/>
      <c r="C5" s="120"/>
      <c r="D5" s="120"/>
      <c r="E5" s="120"/>
      <c r="F5" s="120"/>
      <c r="G5" s="120"/>
      <c r="H5" s="120"/>
      <c r="I5" s="120"/>
      <c r="J5" s="120"/>
      <c r="K5" s="120"/>
      <c r="L5" s="119"/>
    </row>
    <row r="6" spans="2:12" ht="18.75" x14ac:dyDescent="0.3">
      <c r="B6" s="196" t="s">
        <v>60</v>
      </c>
      <c r="C6" s="196"/>
      <c r="D6" s="196"/>
      <c r="E6" s="196"/>
      <c r="F6" s="196"/>
      <c r="G6" s="121"/>
      <c r="H6" s="121"/>
      <c r="I6" s="121"/>
      <c r="J6" s="121"/>
      <c r="K6" s="122"/>
      <c r="L6" s="119"/>
    </row>
    <row r="7" spans="2:12" ht="54" x14ac:dyDescent="0.25">
      <c r="B7" s="186" t="s">
        <v>7</v>
      </c>
      <c r="C7" s="187"/>
      <c r="D7" s="187"/>
      <c r="E7" s="187"/>
      <c r="F7" s="188"/>
      <c r="G7" s="123" t="s">
        <v>246</v>
      </c>
      <c r="H7" s="124" t="s">
        <v>70</v>
      </c>
      <c r="I7" s="124" t="s">
        <v>261</v>
      </c>
      <c r="J7" s="123" t="s">
        <v>262</v>
      </c>
      <c r="K7" s="124" t="s">
        <v>16</v>
      </c>
      <c r="L7" s="124" t="s">
        <v>51</v>
      </c>
    </row>
    <row r="8" spans="2:12" s="16" customFormat="1" ht="18" x14ac:dyDescent="0.25">
      <c r="B8" s="189">
        <v>1</v>
      </c>
      <c r="C8" s="189"/>
      <c r="D8" s="189"/>
      <c r="E8" s="189"/>
      <c r="F8" s="186"/>
      <c r="G8" s="123">
        <v>2</v>
      </c>
      <c r="H8" s="124"/>
      <c r="I8" s="124">
        <v>4</v>
      </c>
      <c r="J8" s="124">
        <v>5</v>
      </c>
      <c r="K8" s="124" t="s">
        <v>18</v>
      </c>
      <c r="L8" s="124" t="s">
        <v>19</v>
      </c>
    </row>
    <row r="9" spans="2:12" ht="18" x14ac:dyDescent="0.25">
      <c r="B9" s="201" t="s">
        <v>0</v>
      </c>
      <c r="C9" s="181"/>
      <c r="D9" s="181"/>
      <c r="E9" s="181"/>
      <c r="F9" s="202"/>
      <c r="G9" s="125">
        <f>SUM(G10:G11)</f>
        <v>943414</v>
      </c>
      <c r="H9" s="125">
        <f t="shared" ref="H9:J9" si="0">SUM(H10:H11)</f>
        <v>0</v>
      </c>
      <c r="I9" s="125">
        <f t="shared" si="0"/>
        <v>1192859</v>
      </c>
      <c r="J9" s="125">
        <f t="shared" si="0"/>
        <v>1034966</v>
      </c>
      <c r="K9" s="126">
        <f>J9/G9*100</f>
        <v>109.70432917043841</v>
      </c>
      <c r="L9" s="126">
        <f>J9/I9*100</f>
        <v>86.763481685597384</v>
      </c>
    </row>
    <row r="10" spans="2:12" ht="18" x14ac:dyDescent="0.25">
      <c r="B10" s="190" t="s">
        <v>52</v>
      </c>
      <c r="C10" s="191"/>
      <c r="D10" s="191"/>
      <c r="E10" s="191"/>
      <c r="F10" s="200"/>
      <c r="G10" s="127">
        <v>943414</v>
      </c>
      <c r="H10" s="127"/>
      <c r="I10" s="127">
        <v>1192859</v>
      </c>
      <c r="J10" s="127">
        <v>1034966</v>
      </c>
      <c r="K10" s="126">
        <f t="shared" ref="K10:K13" si="1">J10/G10*100</f>
        <v>109.70432917043841</v>
      </c>
      <c r="L10" s="126">
        <f t="shared" ref="L10:L14" si="2">J10/I10*100</f>
        <v>86.763481685597384</v>
      </c>
    </row>
    <row r="11" spans="2:12" ht="18" x14ac:dyDescent="0.25">
      <c r="B11" s="203" t="s">
        <v>57</v>
      </c>
      <c r="C11" s="200"/>
      <c r="D11" s="200"/>
      <c r="E11" s="200"/>
      <c r="F11" s="200"/>
      <c r="G11" s="127"/>
      <c r="H11" s="127"/>
      <c r="I11" s="127"/>
      <c r="J11" s="127"/>
      <c r="K11" s="126" t="e">
        <f t="shared" si="1"/>
        <v>#DIV/0!</v>
      </c>
      <c r="L11" s="126" t="e">
        <f t="shared" si="2"/>
        <v>#DIV/0!</v>
      </c>
    </row>
    <row r="12" spans="2:12" ht="18" x14ac:dyDescent="0.25">
      <c r="B12" s="128" t="s">
        <v>1</v>
      </c>
      <c r="C12" s="129"/>
      <c r="D12" s="129"/>
      <c r="E12" s="129"/>
      <c r="F12" s="129"/>
      <c r="G12" s="125">
        <f>SUM(G13:G14)</f>
        <v>942246</v>
      </c>
      <c r="H12" s="125">
        <f t="shared" ref="H12:J12" si="3">SUM(H13:H14)</f>
        <v>0</v>
      </c>
      <c r="I12" s="125">
        <f t="shared" si="3"/>
        <v>1192859</v>
      </c>
      <c r="J12" s="125">
        <f t="shared" si="3"/>
        <v>1113558</v>
      </c>
      <c r="K12" s="126">
        <f t="shared" si="1"/>
        <v>118.18123929419706</v>
      </c>
      <c r="L12" s="126">
        <f t="shared" si="2"/>
        <v>93.352022326192781</v>
      </c>
    </row>
    <row r="13" spans="2:12" ht="18" x14ac:dyDescent="0.25">
      <c r="B13" s="198" t="s">
        <v>53</v>
      </c>
      <c r="C13" s="191"/>
      <c r="D13" s="191"/>
      <c r="E13" s="191"/>
      <c r="F13" s="191"/>
      <c r="G13" s="127">
        <v>941091</v>
      </c>
      <c r="H13" s="127"/>
      <c r="I13" s="127">
        <v>1190891</v>
      </c>
      <c r="J13" s="127">
        <v>1112149</v>
      </c>
      <c r="K13" s="126">
        <f t="shared" si="1"/>
        <v>118.17656315914189</v>
      </c>
      <c r="L13" s="126">
        <f t="shared" si="2"/>
        <v>93.387975893679609</v>
      </c>
    </row>
    <row r="14" spans="2:12" ht="18" x14ac:dyDescent="0.25">
      <c r="B14" s="199" t="s">
        <v>54</v>
      </c>
      <c r="C14" s="200"/>
      <c r="D14" s="200"/>
      <c r="E14" s="200"/>
      <c r="F14" s="200"/>
      <c r="G14" s="130">
        <v>1155</v>
      </c>
      <c r="H14" s="130"/>
      <c r="I14" s="130">
        <v>1968</v>
      </c>
      <c r="J14" s="130">
        <v>1409</v>
      </c>
      <c r="K14" s="126">
        <f>J14/G14*100</f>
        <v>121.99134199134198</v>
      </c>
      <c r="L14" s="126">
        <f t="shared" si="2"/>
        <v>71.595528455284551</v>
      </c>
    </row>
    <row r="15" spans="2:12" ht="18" x14ac:dyDescent="0.25">
      <c r="B15" s="180" t="s">
        <v>61</v>
      </c>
      <c r="C15" s="181"/>
      <c r="D15" s="181"/>
      <c r="E15" s="181"/>
      <c r="F15" s="181"/>
      <c r="G15" s="125">
        <f>G9-G12</f>
        <v>1168</v>
      </c>
      <c r="H15" s="125">
        <f t="shared" ref="H15:J15" si="4">H9-H12</f>
        <v>0</v>
      </c>
      <c r="I15" s="125">
        <f t="shared" si="4"/>
        <v>0</v>
      </c>
      <c r="J15" s="125">
        <f t="shared" si="4"/>
        <v>-78592</v>
      </c>
      <c r="K15" s="131"/>
      <c r="L15" s="131"/>
    </row>
    <row r="16" spans="2:12" ht="18" x14ac:dyDescent="0.25">
      <c r="B16" s="31"/>
      <c r="C16" s="33"/>
      <c r="D16" s="33"/>
      <c r="E16" s="33"/>
      <c r="F16" s="33"/>
      <c r="G16" s="33"/>
      <c r="H16" s="33"/>
      <c r="I16" s="132"/>
      <c r="J16" s="132"/>
      <c r="K16" s="132"/>
      <c r="L16" s="132"/>
    </row>
    <row r="17" spans="1:43" ht="18" customHeight="1" x14ac:dyDescent="0.25">
      <c r="B17" s="196" t="s">
        <v>62</v>
      </c>
      <c r="C17" s="196"/>
      <c r="D17" s="196"/>
      <c r="E17" s="196"/>
      <c r="F17" s="196"/>
      <c r="G17" s="33"/>
      <c r="H17" s="33"/>
      <c r="I17" s="132"/>
      <c r="J17" s="132"/>
      <c r="K17" s="132"/>
      <c r="L17" s="132"/>
    </row>
    <row r="18" spans="1:43" ht="54" x14ac:dyDescent="0.25">
      <c r="B18" s="186" t="s">
        <v>7</v>
      </c>
      <c r="C18" s="187"/>
      <c r="D18" s="187"/>
      <c r="E18" s="187"/>
      <c r="F18" s="188"/>
      <c r="G18" s="123" t="s">
        <v>263</v>
      </c>
      <c r="H18" s="124" t="s">
        <v>70</v>
      </c>
      <c r="I18" s="124" t="s">
        <v>261</v>
      </c>
      <c r="J18" s="123" t="s">
        <v>262</v>
      </c>
      <c r="K18" s="124" t="s">
        <v>16</v>
      </c>
      <c r="L18" s="124" t="s">
        <v>51</v>
      </c>
    </row>
    <row r="19" spans="1:43" s="16" customFormat="1" ht="18" x14ac:dyDescent="0.25">
      <c r="B19" s="189">
        <v>1</v>
      </c>
      <c r="C19" s="189"/>
      <c r="D19" s="189"/>
      <c r="E19" s="189"/>
      <c r="F19" s="186"/>
      <c r="G19" s="123">
        <v>2</v>
      </c>
      <c r="H19" s="124">
        <v>3</v>
      </c>
      <c r="I19" s="124">
        <v>4</v>
      </c>
      <c r="J19" s="124">
        <v>5</v>
      </c>
      <c r="K19" s="124" t="s">
        <v>18</v>
      </c>
      <c r="L19" s="124" t="s">
        <v>19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15.75" customHeight="1" x14ac:dyDescent="0.25">
      <c r="A20" s="16"/>
      <c r="B20" s="190" t="s">
        <v>55</v>
      </c>
      <c r="C20" s="192"/>
      <c r="D20" s="192"/>
      <c r="E20" s="192"/>
      <c r="F20" s="193"/>
      <c r="G20" s="130"/>
      <c r="H20" s="130"/>
      <c r="I20" s="130"/>
      <c r="J20" s="130"/>
      <c r="K20" s="130"/>
      <c r="L20" s="130"/>
    </row>
    <row r="21" spans="1:43" ht="18" x14ac:dyDescent="0.25">
      <c r="A21" s="16"/>
      <c r="B21" s="190" t="s">
        <v>56</v>
      </c>
      <c r="C21" s="191"/>
      <c r="D21" s="191"/>
      <c r="E21" s="191"/>
      <c r="F21" s="191"/>
      <c r="G21" s="130"/>
      <c r="H21" s="130"/>
      <c r="I21" s="130"/>
      <c r="J21" s="130"/>
      <c r="K21" s="130"/>
      <c r="L21" s="130"/>
    </row>
    <row r="22" spans="1:43" s="23" customFormat="1" ht="15" customHeight="1" x14ac:dyDescent="0.25">
      <c r="A22" s="16"/>
      <c r="B22" s="183" t="s">
        <v>58</v>
      </c>
      <c r="C22" s="184"/>
      <c r="D22" s="184"/>
      <c r="E22" s="184"/>
      <c r="F22" s="185"/>
      <c r="G22" s="125"/>
      <c r="H22" s="125"/>
      <c r="I22" s="125"/>
      <c r="J22" s="125"/>
      <c r="K22" s="125"/>
      <c r="L22" s="125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23" customFormat="1" ht="15" customHeight="1" x14ac:dyDescent="0.25">
      <c r="A23" s="16"/>
      <c r="B23" s="183" t="s">
        <v>63</v>
      </c>
      <c r="C23" s="184"/>
      <c r="D23" s="184"/>
      <c r="E23" s="184"/>
      <c r="F23" s="185"/>
      <c r="G23" s="125">
        <v>38851</v>
      </c>
      <c r="H23" s="125"/>
      <c r="I23" s="125"/>
      <c r="J23" s="125">
        <v>39685.22</v>
      </c>
      <c r="K23" s="126">
        <f>J23/G23*100</f>
        <v>102.14722915755064</v>
      </c>
      <c r="L23" s="125" t="e">
        <f>J23/I23*100</f>
        <v>#DIV/0!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ht="18" x14ac:dyDescent="0.25">
      <c r="A24" s="16"/>
      <c r="B24" s="180" t="s">
        <v>64</v>
      </c>
      <c r="C24" s="181"/>
      <c r="D24" s="181"/>
      <c r="E24" s="181"/>
      <c r="F24" s="181"/>
      <c r="G24" s="125">
        <f>SUM(G15+G23)</f>
        <v>40019</v>
      </c>
      <c r="H24" s="125"/>
      <c r="I24" s="125"/>
      <c r="J24" s="125">
        <f>SUM(J15+J23)</f>
        <v>-38906.78</v>
      </c>
      <c r="K24" s="126">
        <f>J24/G24*100</f>
        <v>-97.220770134186267</v>
      </c>
      <c r="L24" s="125" t="e">
        <f>J24/I24*100</f>
        <v>#DIV/0!</v>
      </c>
    </row>
    <row r="25" spans="1:43" ht="18.75" x14ac:dyDescent="0.3">
      <c r="B25" s="133"/>
      <c r="C25" s="134"/>
      <c r="D25" s="134"/>
      <c r="E25" s="134"/>
      <c r="F25" s="134"/>
      <c r="G25" s="135"/>
      <c r="H25" s="135"/>
      <c r="I25" s="135"/>
      <c r="J25" s="135"/>
      <c r="K25" s="135"/>
      <c r="L25" s="119"/>
    </row>
    <row r="26" spans="1:43" ht="18" x14ac:dyDescent="0.25">
      <c r="B26" s="194" t="s">
        <v>68</v>
      </c>
      <c r="C26" s="194"/>
      <c r="D26" s="194"/>
      <c r="E26" s="194"/>
      <c r="F26" s="194"/>
      <c r="G26" s="194"/>
      <c r="H26" s="194"/>
      <c r="I26" s="194"/>
      <c r="J26" s="194"/>
      <c r="K26" s="194"/>
      <c r="L26" s="194"/>
    </row>
    <row r="27" spans="1:43" ht="18.75" x14ac:dyDescent="0.3">
      <c r="B27" s="136"/>
      <c r="C27" s="137"/>
      <c r="D27" s="137"/>
      <c r="E27" s="137"/>
      <c r="F27" s="137"/>
      <c r="G27" s="138"/>
      <c r="H27" s="138"/>
      <c r="I27" s="138"/>
      <c r="J27" s="138"/>
      <c r="K27" s="138"/>
      <c r="L27" s="94"/>
    </row>
    <row r="28" spans="1:43" ht="15" customHeight="1" x14ac:dyDescent="0.25">
      <c r="B28" s="195" t="s">
        <v>73</v>
      </c>
      <c r="C28" s="195"/>
      <c r="D28" s="195"/>
      <c r="E28" s="195"/>
      <c r="F28" s="195"/>
      <c r="G28" s="195"/>
      <c r="H28" s="195"/>
      <c r="I28" s="195"/>
      <c r="J28" s="195"/>
      <c r="K28" s="195"/>
      <c r="L28" s="195"/>
    </row>
    <row r="29" spans="1:43" ht="18" x14ac:dyDescent="0.25">
      <c r="B29" s="195" t="s">
        <v>74</v>
      </c>
      <c r="C29" s="195"/>
      <c r="D29" s="195"/>
      <c r="E29" s="195"/>
      <c r="F29" s="195"/>
      <c r="G29" s="195"/>
      <c r="H29" s="195"/>
      <c r="I29" s="195"/>
      <c r="J29" s="195"/>
      <c r="K29" s="195"/>
      <c r="L29" s="195"/>
    </row>
    <row r="30" spans="1:43" ht="15" customHeight="1" x14ac:dyDescent="0.25">
      <c r="B30" s="195" t="s">
        <v>77</v>
      </c>
      <c r="C30" s="195"/>
      <c r="D30" s="195"/>
      <c r="E30" s="195"/>
      <c r="F30" s="195"/>
      <c r="G30" s="195"/>
      <c r="H30" s="195"/>
      <c r="I30" s="195"/>
      <c r="J30" s="195"/>
      <c r="K30" s="195"/>
      <c r="L30" s="195"/>
    </row>
    <row r="31" spans="1:43" ht="36.75" customHeight="1" x14ac:dyDescent="0.25"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</row>
    <row r="32" spans="1:43" ht="15" customHeight="1" x14ac:dyDescent="0.25">
      <c r="B32" s="179" t="s">
        <v>78</v>
      </c>
      <c r="C32" s="179"/>
      <c r="D32" s="179"/>
      <c r="E32" s="179"/>
      <c r="F32" s="179"/>
      <c r="G32" s="179"/>
      <c r="H32" s="179"/>
      <c r="I32" s="179"/>
      <c r="J32" s="179"/>
      <c r="K32" s="179"/>
      <c r="L32" s="179"/>
    </row>
    <row r="33" spans="2:12" x14ac:dyDescent="0.25"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</row>
    <row r="34" spans="2:12" ht="18.75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</row>
  </sheetData>
  <mergeCells count="26">
    <mergeCell ref="B1:L1"/>
    <mergeCell ref="B2:L2"/>
    <mergeCell ref="B4:L4"/>
    <mergeCell ref="B13:F13"/>
    <mergeCell ref="B14:F14"/>
    <mergeCell ref="B8:F8"/>
    <mergeCell ref="B9:F9"/>
    <mergeCell ref="B10:F10"/>
    <mergeCell ref="B6:F6"/>
    <mergeCell ref="B7:F7"/>
    <mergeCell ref="B11:F11"/>
    <mergeCell ref="B32:L33"/>
    <mergeCell ref="B15:F15"/>
    <mergeCell ref="B24:F24"/>
    <mergeCell ref="B3:D3"/>
    <mergeCell ref="B23:F23"/>
    <mergeCell ref="B18:F18"/>
    <mergeCell ref="B19:F19"/>
    <mergeCell ref="B21:F21"/>
    <mergeCell ref="B22:F22"/>
    <mergeCell ref="B20:F20"/>
    <mergeCell ref="B26:L26"/>
    <mergeCell ref="B29:L29"/>
    <mergeCell ref="B28:L28"/>
    <mergeCell ref="B30:L31"/>
    <mergeCell ref="B17:F17"/>
  </mergeCells>
  <pageMargins left="0.7" right="0.7" top="0.75" bottom="0.75" header="0.3" footer="0.3"/>
  <pageSetup paperSize="9" scale="64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18"/>
  <sheetViews>
    <sheetView topLeftCell="B79" workbookViewId="0">
      <selection activeCell="Q11" sqref="Q11"/>
    </sheetView>
  </sheetViews>
  <sheetFormatPr defaultRowHeight="15" x14ac:dyDescent="0.25"/>
  <cols>
    <col min="2" max="2" width="7.5703125" bestFit="1" customWidth="1"/>
    <col min="3" max="3" width="8.5703125" bestFit="1" customWidth="1"/>
    <col min="4" max="4" width="9.42578125" bestFit="1" customWidth="1"/>
    <col min="5" max="5" width="5.42578125" customWidth="1"/>
    <col min="6" max="6" width="44.7109375" customWidth="1"/>
    <col min="7" max="10" width="25.28515625" customWidth="1"/>
    <col min="11" max="12" width="15.7109375" customWidth="1"/>
  </cols>
  <sheetData>
    <row r="1" spans="2:12" ht="18" customHeight="1" x14ac:dyDescent="0.25">
      <c r="B1" s="1"/>
      <c r="C1" s="1"/>
      <c r="D1" s="1"/>
      <c r="E1" s="13"/>
      <c r="F1" s="1"/>
      <c r="G1" s="1"/>
      <c r="H1" s="1"/>
      <c r="I1" s="1"/>
      <c r="J1" s="1"/>
      <c r="K1" s="1"/>
    </row>
    <row r="2" spans="2:12" ht="15.75" customHeight="1" x14ac:dyDescent="0.25">
      <c r="B2" s="207" t="s">
        <v>11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2:12" ht="18" x14ac:dyDescent="0.25">
      <c r="B3" s="1"/>
      <c r="C3" s="1"/>
      <c r="D3" s="1"/>
      <c r="E3" s="13"/>
      <c r="F3" s="1"/>
      <c r="G3" s="1"/>
      <c r="H3" s="1"/>
      <c r="I3" s="1"/>
      <c r="J3" s="2"/>
      <c r="K3" s="2"/>
    </row>
    <row r="4" spans="2:12" ht="18" customHeight="1" x14ac:dyDescent="0.25">
      <c r="B4" s="207" t="s">
        <v>65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2:12" ht="15.75" x14ac:dyDescent="0.25">
      <c r="B5" s="139"/>
      <c r="C5" s="139"/>
      <c r="D5" s="139"/>
      <c r="E5" s="139"/>
      <c r="F5" s="139"/>
      <c r="G5" s="139"/>
      <c r="H5" s="139"/>
      <c r="I5" s="139"/>
      <c r="J5" s="149"/>
      <c r="K5" s="149"/>
      <c r="L5" s="150"/>
    </row>
    <row r="6" spans="2:12" ht="15.75" customHeight="1" x14ac:dyDescent="0.25">
      <c r="B6" s="207" t="s">
        <v>17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</row>
    <row r="7" spans="2:12" ht="15.75" x14ac:dyDescent="0.25">
      <c r="B7" s="139"/>
      <c r="C7" s="139"/>
      <c r="D7" s="139"/>
      <c r="E7" s="139"/>
      <c r="F7" s="139"/>
      <c r="G7" s="139"/>
      <c r="H7" s="139"/>
      <c r="I7" s="139"/>
      <c r="J7" s="149"/>
      <c r="K7" s="149"/>
      <c r="L7" s="150"/>
    </row>
    <row r="8" spans="2:12" ht="47.25" x14ac:dyDescent="0.25">
      <c r="B8" s="204" t="s">
        <v>7</v>
      </c>
      <c r="C8" s="205"/>
      <c r="D8" s="205"/>
      <c r="E8" s="205"/>
      <c r="F8" s="206"/>
      <c r="G8" s="66" t="s">
        <v>246</v>
      </c>
      <c r="H8" s="66" t="s">
        <v>70</v>
      </c>
      <c r="I8" s="66" t="s">
        <v>273</v>
      </c>
      <c r="J8" s="66" t="s">
        <v>262</v>
      </c>
      <c r="K8" s="66" t="s">
        <v>16</v>
      </c>
      <c r="L8" s="66" t="s">
        <v>51</v>
      </c>
    </row>
    <row r="9" spans="2:12" ht="16.5" customHeight="1" x14ac:dyDescent="0.25">
      <c r="B9" s="204">
        <v>1</v>
      </c>
      <c r="C9" s="205"/>
      <c r="D9" s="205"/>
      <c r="E9" s="205"/>
      <c r="F9" s="206"/>
      <c r="G9" s="66">
        <v>2</v>
      </c>
      <c r="H9" s="66">
        <v>3</v>
      </c>
      <c r="I9" s="66">
        <v>4</v>
      </c>
      <c r="J9" s="66">
        <v>5</v>
      </c>
      <c r="K9" s="66" t="s">
        <v>18</v>
      </c>
      <c r="L9" s="66" t="s">
        <v>19</v>
      </c>
    </row>
    <row r="10" spans="2:12" ht="15.75" x14ac:dyDescent="0.25">
      <c r="B10" s="151"/>
      <c r="C10" s="151"/>
      <c r="D10" s="151"/>
      <c r="E10" s="151"/>
      <c r="F10" s="151" t="s">
        <v>20</v>
      </c>
      <c r="G10" s="152">
        <f>G11+G33+G37</f>
        <v>943414</v>
      </c>
      <c r="H10" s="152">
        <f t="shared" ref="H10" si="0">H11+H33</f>
        <v>0</v>
      </c>
      <c r="I10" s="152">
        <f>I11+I33+I37</f>
        <v>1192859</v>
      </c>
      <c r="J10" s="152">
        <f>J11+J33+J37</f>
        <v>1034966</v>
      </c>
      <c r="K10" s="153">
        <f>J10/G10*100</f>
        <v>109.70432917043841</v>
      </c>
      <c r="L10" s="153">
        <f>J10/I10*100</f>
        <v>86.763481685597384</v>
      </c>
    </row>
    <row r="11" spans="2:12" ht="15.75" customHeight="1" x14ac:dyDescent="0.25">
      <c r="B11" s="154">
        <v>6</v>
      </c>
      <c r="C11" s="154"/>
      <c r="D11" s="154"/>
      <c r="E11" s="154"/>
      <c r="F11" s="154" t="s">
        <v>2</v>
      </c>
      <c r="G11" s="155">
        <f>G12+G16+G20+G23+G29</f>
        <v>943414</v>
      </c>
      <c r="H11" s="155">
        <f t="shared" ref="H11:J11" si="1">H12+H16+H20+H23+H29</f>
        <v>0</v>
      </c>
      <c r="I11" s="155">
        <f t="shared" si="1"/>
        <v>1152840</v>
      </c>
      <c r="J11" s="155">
        <f t="shared" si="1"/>
        <v>1034966</v>
      </c>
      <c r="K11" s="156">
        <f t="shared" ref="K11:K39" si="2">J11/G11*100</f>
        <v>109.70432917043841</v>
      </c>
      <c r="L11" s="156">
        <f t="shared" ref="L11:L38" si="3">J11/I11*100</f>
        <v>89.775337427570179</v>
      </c>
    </row>
    <row r="12" spans="2:12" ht="31.5" x14ac:dyDescent="0.25">
      <c r="B12" s="154"/>
      <c r="C12" s="154">
        <v>63</v>
      </c>
      <c r="D12" s="154"/>
      <c r="E12" s="154"/>
      <c r="F12" s="154" t="s">
        <v>21</v>
      </c>
      <c r="G12" s="155">
        <f>G13</f>
        <v>867441</v>
      </c>
      <c r="H12" s="155">
        <f t="shared" ref="H12" si="4">H13</f>
        <v>0</v>
      </c>
      <c r="I12" s="155">
        <v>1070250</v>
      </c>
      <c r="J12" s="155">
        <f>J13</f>
        <v>955151</v>
      </c>
      <c r="K12" s="156">
        <f t="shared" si="2"/>
        <v>110.1113505125997</v>
      </c>
      <c r="L12" s="156">
        <f t="shared" si="3"/>
        <v>89.245596823172164</v>
      </c>
    </row>
    <row r="13" spans="2:12" ht="15.75" x14ac:dyDescent="0.25">
      <c r="B13" s="157"/>
      <c r="C13" s="157"/>
      <c r="D13" s="157">
        <v>636</v>
      </c>
      <c r="E13" s="157"/>
      <c r="F13" s="157" t="s">
        <v>79</v>
      </c>
      <c r="G13" s="158">
        <v>867441</v>
      </c>
      <c r="H13" s="158">
        <f t="shared" ref="H13" si="5">SUM(H14:H15)</f>
        <v>0</v>
      </c>
      <c r="I13" s="158">
        <v>1070250</v>
      </c>
      <c r="J13" s="158">
        <v>955151</v>
      </c>
      <c r="K13" s="159">
        <f t="shared" si="2"/>
        <v>110.1113505125997</v>
      </c>
      <c r="L13" s="159"/>
    </row>
    <row r="14" spans="2:12" ht="15.75" x14ac:dyDescent="0.25">
      <c r="B14" s="157"/>
      <c r="C14" s="157"/>
      <c r="D14" s="140"/>
      <c r="E14" s="140">
        <v>6361</v>
      </c>
      <c r="F14" s="140" t="s">
        <v>81</v>
      </c>
      <c r="G14" s="158"/>
      <c r="H14" s="158"/>
      <c r="I14" s="158">
        <v>1070250</v>
      </c>
      <c r="J14" s="160">
        <v>955151</v>
      </c>
      <c r="K14" s="159" t="e">
        <f t="shared" si="2"/>
        <v>#DIV/0!</v>
      </c>
      <c r="L14" s="159"/>
    </row>
    <row r="15" spans="2:12" ht="15.75" x14ac:dyDescent="0.25">
      <c r="B15" s="157"/>
      <c r="C15" s="157"/>
      <c r="D15" s="140"/>
      <c r="E15" s="140">
        <v>6362</v>
      </c>
      <c r="F15" s="140" t="s">
        <v>80</v>
      </c>
      <c r="G15" s="158"/>
      <c r="H15" s="158"/>
      <c r="I15" s="158"/>
      <c r="J15" s="141"/>
      <c r="K15" s="159" t="e">
        <f t="shared" si="2"/>
        <v>#DIV/0!</v>
      </c>
      <c r="L15" s="159"/>
    </row>
    <row r="16" spans="2:12" ht="15.75" x14ac:dyDescent="0.25">
      <c r="B16" s="157"/>
      <c r="C16" s="161">
        <v>64</v>
      </c>
      <c r="D16" s="162"/>
      <c r="E16" s="162"/>
      <c r="F16" s="162" t="s">
        <v>82</v>
      </c>
      <c r="G16" s="155">
        <v>73</v>
      </c>
      <c r="H16" s="155">
        <f t="shared" ref="H16:I17" si="6">H17</f>
        <v>0</v>
      </c>
      <c r="I16" s="155">
        <v>55</v>
      </c>
      <c r="J16" s="155">
        <v>29</v>
      </c>
      <c r="K16" s="156">
        <v>118</v>
      </c>
      <c r="L16" s="156">
        <f t="shared" si="3"/>
        <v>52.72727272727272</v>
      </c>
    </row>
    <row r="17" spans="2:12" ht="15.75" x14ac:dyDescent="0.25">
      <c r="B17" s="157"/>
      <c r="C17" s="157"/>
      <c r="D17" s="140">
        <v>641</v>
      </c>
      <c r="E17" s="140"/>
      <c r="F17" s="140" t="s">
        <v>83</v>
      </c>
      <c r="G17" s="158"/>
      <c r="H17" s="158">
        <f t="shared" si="6"/>
        <v>0</v>
      </c>
      <c r="I17" s="158">
        <f t="shared" si="6"/>
        <v>0</v>
      </c>
      <c r="J17" s="158"/>
      <c r="K17" s="159"/>
      <c r="L17" s="159"/>
    </row>
    <row r="18" spans="2:12" ht="15.75" x14ac:dyDescent="0.25">
      <c r="B18" s="157"/>
      <c r="C18" s="157"/>
      <c r="D18" s="140"/>
      <c r="E18" s="140">
        <v>6413</v>
      </c>
      <c r="F18" s="140" t="s">
        <v>84</v>
      </c>
      <c r="G18" s="158"/>
      <c r="H18" s="158"/>
      <c r="I18" s="158"/>
      <c r="J18" s="141">
        <v>1</v>
      </c>
      <c r="K18" s="159"/>
      <c r="L18" s="159"/>
    </row>
    <row r="19" spans="2:12" ht="15.75" x14ac:dyDescent="0.25">
      <c r="B19" s="157"/>
      <c r="C19" s="157"/>
      <c r="D19" s="140"/>
      <c r="E19" s="140">
        <v>6423</v>
      </c>
      <c r="F19" s="140" t="s">
        <v>197</v>
      </c>
      <c r="G19" s="158">
        <v>73</v>
      </c>
      <c r="H19" s="158"/>
      <c r="I19" s="158"/>
      <c r="J19" s="141">
        <v>28</v>
      </c>
      <c r="K19" s="159"/>
      <c r="L19" s="159"/>
    </row>
    <row r="20" spans="2:12" ht="15.75" x14ac:dyDescent="0.25">
      <c r="B20" s="157"/>
      <c r="C20" s="161">
        <v>65</v>
      </c>
      <c r="D20" s="162"/>
      <c r="E20" s="162"/>
      <c r="F20" s="162" t="s">
        <v>85</v>
      </c>
      <c r="G20" s="155">
        <f>G21</f>
        <v>557</v>
      </c>
      <c r="H20" s="155">
        <f t="shared" ref="H20" si="7">H21</f>
        <v>0</v>
      </c>
      <c r="I20" s="155">
        <v>500</v>
      </c>
      <c r="J20" s="155">
        <f>J21</f>
        <v>394</v>
      </c>
      <c r="K20" s="156">
        <f t="shared" si="2"/>
        <v>70.736086175942546</v>
      </c>
      <c r="L20" s="156">
        <f t="shared" si="3"/>
        <v>78.8</v>
      </c>
    </row>
    <row r="21" spans="2:12" ht="15.75" x14ac:dyDescent="0.25">
      <c r="B21" s="157"/>
      <c r="C21" s="157"/>
      <c r="D21" s="140">
        <v>652</v>
      </c>
      <c r="E21" s="140"/>
      <c r="F21" s="140" t="s">
        <v>86</v>
      </c>
      <c r="G21" s="158">
        <v>557</v>
      </c>
      <c r="H21" s="158"/>
      <c r="I21" s="158"/>
      <c r="J21" s="141">
        <v>394</v>
      </c>
      <c r="K21" s="159">
        <f t="shared" si="2"/>
        <v>70.736086175942546</v>
      </c>
      <c r="L21" s="159"/>
    </row>
    <row r="22" spans="2:12" ht="15.75" x14ac:dyDescent="0.25">
      <c r="B22" s="157"/>
      <c r="C22" s="157"/>
      <c r="D22" s="140"/>
      <c r="E22" s="140">
        <v>6526</v>
      </c>
      <c r="F22" s="140" t="s">
        <v>87</v>
      </c>
      <c r="G22" s="158">
        <v>557</v>
      </c>
      <c r="H22" s="158"/>
      <c r="I22" s="158"/>
      <c r="J22" s="141">
        <v>394</v>
      </c>
      <c r="K22" s="159">
        <f t="shared" si="2"/>
        <v>70.736086175942546</v>
      </c>
      <c r="L22" s="159"/>
    </row>
    <row r="23" spans="2:12" ht="31.5" x14ac:dyDescent="0.25">
      <c r="B23" s="157"/>
      <c r="C23" s="161">
        <v>66</v>
      </c>
      <c r="D23" s="162"/>
      <c r="E23" s="162"/>
      <c r="F23" s="154" t="s">
        <v>22</v>
      </c>
      <c r="G23" s="155">
        <f>G24+G26</f>
        <v>24650</v>
      </c>
      <c r="H23" s="155">
        <f t="shared" ref="H23:J23" si="8">H24+H26</f>
        <v>0</v>
      </c>
      <c r="I23" s="155">
        <v>29610</v>
      </c>
      <c r="J23" s="155">
        <f t="shared" si="8"/>
        <v>29665</v>
      </c>
      <c r="K23" s="156">
        <f t="shared" si="2"/>
        <v>120.3448275862069</v>
      </c>
      <c r="L23" s="156">
        <f t="shared" si="3"/>
        <v>100.18574805808849</v>
      </c>
    </row>
    <row r="24" spans="2:12" ht="30" x14ac:dyDescent="0.25">
      <c r="B24" s="157"/>
      <c r="C24" s="161"/>
      <c r="D24" s="140">
        <v>661</v>
      </c>
      <c r="E24" s="140"/>
      <c r="F24" s="163" t="s">
        <v>23</v>
      </c>
      <c r="G24" s="158">
        <v>22895</v>
      </c>
      <c r="H24" s="158">
        <f t="shared" ref="H24:I24" si="9">H25</f>
        <v>0</v>
      </c>
      <c r="I24" s="158">
        <f t="shared" si="9"/>
        <v>0</v>
      </c>
      <c r="J24" s="158">
        <v>27055</v>
      </c>
      <c r="K24" s="159">
        <f t="shared" si="2"/>
        <v>118.16990609303342</v>
      </c>
      <c r="L24" s="159"/>
    </row>
    <row r="25" spans="2:12" ht="15.75" x14ac:dyDescent="0.25">
      <c r="B25" s="157"/>
      <c r="C25" s="161"/>
      <c r="D25" s="140"/>
      <c r="E25" s="140">
        <v>6615</v>
      </c>
      <c r="F25" s="163" t="s">
        <v>88</v>
      </c>
      <c r="G25" s="158"/>
      <c r="H25" s="158"/>
      <c r="I25" s="158"/>
      <c r="J25" s="141"/>
      <c r="K25" s="159" t="e">
        <f t="shared" si="2"/>
        <v>#DIV/0!</v>
      </c>
      <c r="L25" s="159"/>
    </row>
    <row r="26" spans="2:12" ht="30" x14ac:dyDescent="0.25">
      <c r="B26" s="157"/>
      <c r="C26" s="161"/>
      <c r="D26" s="140">
        <v>663</v>
      </c>
      <c r="E26" s="140"/>
      <c r="F26" s="163" t="s">
        <v>89</v>
      </c>
      <c r="G26" s="158">
        <v>1755</v>
      </c>
      <c r="H26" s="158">
        <f t="shared" ref="H26:I26" si="10">SUM(H27:H28)</f>
        <v>0</v>
      </c>
      <c r="I26" s="158">
        <f t="shared" si="10"/>
        <v>0</v>
      </c>
      <c r="J26" s="164">
        <v>2610</v>
      </c>
      <c r="K26" s="159">
        <f t="shared" si="2"/>
        <v>148.71794871794873</v>
      </c>
      <c r="L26" s="159"/>
    </row>
    <row r="27" spans="2:12" ht="15.75" x14ac:dyDescent="0.25">
      <c r="B27" s="157"/>
      <c r="C27" s="161"/>
      <c r="D27" s="140"/>
      <c r="E27" s="140">
        <v>6631</v>
      </c>
      <c r="F27" s="163" t="s">
        <v>90</v>
      </c>
      <c r="G27" s="158">
        <v>1755</v>
      </c>
      <c r="H27" s="158"/>
      <c r="I27" s="158"/>
      <c r="J27" s="141">
        <v>2610</v>
      </c>
      <c r="K27" s="159">
        <f t="shared" si="2"/>
        <v>148.71794871794873</v>
      </c>
      <c r="L27" s="159"/>
    </row>
    <row r="28" spans="2:12" ht="15.75" x14ac:dyDescent="0.25">
      <c r="B28" s="157"/>
      <c r="C28" s="161"/>
      <c r="D28" s="140"/>
      <c r="E28" s="140">
        <v>6632</v>
      </c>
      <c r="F28" s="163" t="s">
        <v>91</v>
      </c>
      <c r="G28" s="158"/>
      <c r="H28" s="158"/>
      <c r="I28" s="158"/>
      <c r="J28" s="141"/>
      <c r="K28" s="159"/>
      <c r="L28" s="159"/>
    </row>
    <row r="29" spans="2:12" ht="31.5" x14ac:dyDescent="0.25">
      <c r="B29" s="157"/>
      <c r="C29" s="161">
        <v>67</v>
      </c>
      <c r="D29" s="162"/>
      <c r="E29" s="162"/>
      <c r="F29" s="154" t="s">
        <v>92</v>
      </c>
      <c r="G29" s="155">
        <f>G30</f>
        <v>50693</v>
      </c>
      <c r="H29" s="155">
        <f t="shared" ref="H29:J30" si="11">H30</f>
        <v>0</v>
      </c>
      <c r="I29" s="155">
        <v>52425</v>
      </c>
      <c r="J29" s="155">
        <f t="shared" si="11"/>
        <v>49727</v>
      </c>
      <c r="K29" s="156">
        <f t="shared" si="2"/>
        <v>98.094411457203165</v>
      </c>
      <c r="L29" s="156">
        <f t="shared" si="3"/>
        <v>94.853600381497387</v>
      </c>
    </row>
    <row r="30" spans="2:12" ht="30" x14ac:dyDescent="0.25">
      <c r="B30" s="157"/>
      <c r="C30" s="161"/>
      <c r="D30" s="140">
        <v>671</v>
      </c>
      <c r="E30" s="140"/>
      <c r="F30" s="163" t="s">
        <v>93</v>
      </c>
      <c r="G30" s="158">
        <v>50693</v>
      </c>
      <c r="H30" s="158">
        <f t="shared" si="11"/>
        <v>0</v>
      </c>
      <c r="I30" s="158">
        <f t="shared" si="11"/>
        <v>0</v>
      </c>
      <c r="J30" s="158">
        <v>49727</v>
      </c>
      <c r="K30" s="159">
        <f t="shared" si="2"/>
        <v>98.094411457203165</v>
      </c>
      <c r="L30" s="159"/>
    </row>
    <row r="31" spans="2:12" ht="30" x14ac:dyDescent="0.25">
      <c r="B31" s="157"/>
      <c r="C31" s="161"/>
      <c r="D31" s="140"/>
      <c r="E31" s="140">
        <v>6711</v>
      </c>
      <c r="F31" s="163" t="s">
        <v>94</v>
      </c>
      <c r="G31" s="158">
        <v>50693</v>
      </c>
      <c r="H31" s="158"/>
      <c r="I31" s="158"/>
      <c r="J31" s="141">
        <v>49727</v>
      </c>
      <c r="K31" s="159">
        <f t="shared" si="2"/>
        <v>98.094411457203165</v>
      </c>
      <c r="L31" s="159"/>
    </row>
    <row r="32" spans="2:12" ht="15.75" x14ac:dyDescent="0.25">
      <c r="B32" s="157"/>
      <c r="C32" s="157"/>
      <c r="D32" s="140"/>
      <c r="E32" s="140" t="s">
        <v>24</v>
      </c>
      <c r="F32" s="163"/>
      <c r="G32" s="158"/>
      <c r="H32" s="158"/>
      <c r="I32" s="158"/>
      <c r="J32" s="141"/>
      <c r="K32" s="159"/>
      <c r="L32" s="159"/>
    </row>
    <row r="33" spans="2:12" s="22" customFormat="1" ht="31.5" x14ac:dyDescent="0.25">
      <c r="B33" s="161">
        <v>7</v>
      </c>
      <c r="C33" s="161"/>
      <c r="D33" s="162"/>
      <c r="E33" s="162"/>
      <c r="F33" s="154" t="s">
        <v>3</v>
      </c>
      <c r="G33" s="155">
        <f>G34</f>
        <v>0</v>
      </c>
      <c r="H33" s="155">
        <f t="shared" ref="H33:J35" si="12">H34</f>
        <v>0</v>
      </c>
      <c r="I33" s="155">
        <f t="shared" si="12"/>
        <v>0</v>
      </c>
      <c r="J33" s="155">
        <f t="shared" si="12"/>
        <v>0</v>
      </c>
      <c r="K33" s="156" t="e">
        <f t="shared" si="2"/>
        <v>#DIV/0!</v>
      </c>
      <c r="L33" s="156" t="e">
        <f t="shared" si="3"/>
        <v>#DIV/0!</v>
      </c>
    </row>
    <row r="34" spans="2:12" ht="31.5" x14ac:dyDescent="0.25">
      <c r="B34" s="157"/>
      <c r="C34" s="161">
        <v>72</v>
      </c>
      <c r="D34" s="162"/>
      <c r="E34" s="162"/>
      <c r="F34" s="165" t="s">
        <v>25</v>
      </c>
      <c r="G34" s="155">
        <f>G35</f>
        <v>0</v>
      </c>
      <c r="H34" s="155">
        <f t="shared" si="12"/>
        <v>0</v>
      </c>
      <c r="I34" s="155"/>
      <c r="J34" s="155">
        <f t="shared" si="12"/>
        <v>0</v>
      </c>
      <c r="K34" s="156" t="e">
        <f t="shared" si="2"/>
        <v>#DIV/0!</v>
      </c>
      <c r="L34" s="156" t="e">
        <f t="shared" si="3"/>
        <v>#DIV/0!</v>
      </c>
    </row>
    <row r="35" spans="2:12" ht="15.75" x14ac:dyDescent="0.25">
      <c r="B35" s="157"/>
      <c r="C35" s="157"/>
      <c r="D35" s="157">
        <v>721</v>
      </c>
      <c r="E35" s="157"/>
      <c r="F35" s="166" t="s">
        <v>26</v>
      </c>
      <c r="G35" s="158">
        <f>G36</f>
        <v>0</v>
      </c>
      <c r="H35" s="158">
        <f t="shared" si="12"/>
        <v>0</v>
      </c>
      <c r="I35" s="158">
        <f t="shared" si="12"/>
        <v>0</v>
      </c>
      <c r="J35" s="158">
        <f t="shared" si="12"/>
        <v>0</v>
      </c>
      <c r="K35" s="159" t="e">
        <f t="shared" si="2"/>
        <v>#DIV/0!</v>
      </c>
      <c r="L35" s="156"/>
    </row>
    <row r="36" spans="2:12" ht="15.75" x14ac:dyDescent="0.25">
      <c r="B36" s="157"/>
      <c r="C36" s="157"/>
      <c r="D36" s="157"/>
      <c r="E36" s="157">
        <v>7211</v>
      </c>
      <c r="F36" s="166" t="s">
        <v>27</v>
      </c>
      <c r="G36" s="158"/>
      <c r="H36" s="158"/>
      <c r="I36" s="158"/>
      <c r="J36" s="141"/>
      <c r="K36" s="159" t="e">
        <f t="shared" si="2"/>
        <v>#DIV/0!</v>
      </c>
      <c r="L36" s="156"/>
    </row>
    <row r="37" spans="2:12" ht="15.75" x14ac:dyDescent="0.25">
      <c r="B37" s="161">
        <v>9</v>
      </c>
      <c r="C37" s="161"/>
      <c r="D37" s="161"/>
      <c r="E37" s="161"/>
      <c r="F37" s="165" t="s">
        <v>159</v>
      </c>
      <c r="G37" s="155"/>
      <c r="H37" s="155">
        <f t="shared" ref="H37:H38" si="13">H38</f>
        <v>0</v>
      </c>
      <c r="I37" s="155">
        <f>I38</f>
        <v>40019</v>
      </c>
      <c r="J37" s="155"/>
      <c r="K37" s="156" t="e">
        <f t="shared" si="2"/>
        <v>#DIV/0!</v>
      </c>
      <c r="L37" s="156">
        <f t="shared" si="3"/>
        <v>0</v>
      </c>
    </row>
    <row r="38" spans="2:12" ht="15.75" x14ac:dyDescent="0.25">
      <c r="B38" s="161"/>
      <c r="C38" s="161">
        <v>92</v>
      </c>
      <c r="D38" s="161"/>
      <c r="E38" s="161"/>
      <c r="F38" s="165" t="s">
        <v>160</v>
      </c>
      <c r="G38" s="155"/>
      <c r="H38" s="155">
        <f t="shared" si="13"/>
        <v>0</v>
      </c>
      <c r="I38" s="155">
        <v>40019</v>
      </c>
      <c r="J38" s="155"/>
      <c r="K38" s="156" t="e">
        <f t="shared" si="2"/>
        <v>#DIV/0!</v>
      </c>
      <c r="L38" s="156">
        <f t="shared" si="3"/>
        <v>0</v>
      </c>
    </row>
    <row r="39" spans="2:12" ht="15.75" x14ac:dyDescent="0.25">
      <c r="B39" s="157"/>
      <c r="C39" s="157"/>
      <c r="D39" s="157">
        <v>922</v>
      </c>
      <c r="E39" s="157" t="s">
        <v>15</v>
      </c>
      <c r="F39" s="166" t="s">
        <v>161</v>
      </c>
      <c r="G39" s="158"/>
      <c r="H39" s="158"/>
      <c r="I39" s="158">
        <v>40019</v>
      </c>
      <c r="J39" s="167"/>
      <c r="K39" s="159" t="e">
        <f t="shared" si="2"/>
        <v>#DIV/0!</v>
      </c>
      <c r="L39" s="159"/>
    </row>
    <row r="40" spans="2:12" ht="15.75" customHeight="1" x14ac:dyDescent="0.25"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</row>
    <row r="41" spans="2:12" ht="47.25" x14ac:dyDescent="0.25">
      <c r="B41" s="204" t="s">
        <v>7</v>
      </c>
      <c r="C41" s="205"/>
      <c r="D41" s="205"/>
      <c r="E41" s="205"/>
      <c r="F41" s="206"/>
      <c r="G41" s="66" t="s">
        <v>247</v>
      </c>
      <c r="H41" s="66" t="s">
        <v>70</v>
      </c>
      <c r="I41" s="66" t="s">
        <v>264</v>
      </c>
      <c r="J41" s="66" t="s">
        <v>262</v>
      </c>
      <c r="K41" s="66" t="s">
        <v>16</v>
      </c>
      <c r="L41" s="66" t="s">
        <v>51</v>
      </c>
    </row>
    <row r="42" spans="2:12" ht="12.75" customHeight="1" x14ac:dyDescent="0.25">
      <c r="B42" s="204">
        <v>1</v>
      </c>
      <c r="C42" s="205"/>
      <c r="D42" s="205"/>
      <c r="E42" s="205"/>
      <c r="F42" s="206"/>
      <c r="G42" s="66">
        <v>2</v>
      </c>
      <c r="H42" s="66">
        <v>3</v>
      </c>
      <c r="I42" s="66">
        <v>4</v>
      </c>
      <c r="J42" s="66">
        <v>5</v>
      </c>
      <c r="K42" s="66" t="s">
        <v>18</v>
      </c>
      <c r="L42" s="66" t="s">
        <v>19</v>
      </c>
    </row>
    <row r="43" spans="2:12" ht="15.75" x14ac:dyDescent="0.25">
      <c r="B43" s="151"/>
      <c r="C43" s="151"/>
      <c r="D43" s="151"/>
      <c r="E43" s="151"/>
      <c r="F43" s="151" t="s">
        <v>8</v>
      </c>
      <c r="G43" s="152">
        <f>G44+G99</f>
        <v>942246</v>
      </c>
      <c r="H43" s="152"/>
      <c r="I43" s="152">
        <f>I44+I99</f>
        <v>1192859</v>
      </c>
      <c r="J43" s="152">
        <f>J44+J99</f>
        <v>1113558</v>
      </c>
      <c r="K43" s="153">
        <f>J43/G43*100</f>
        <v>118.18123929419706</v>
      </c>
      <c r="L43" s="153">
        <f>J43/I43*100</f>
        <v>93.352022326192781</v>
      </c>
    </row>
    <row r="44" spans="2:12" ht="15.75" x14ac:dyDescent="0.25">
      <c r="B44" s="154">
        <v>3</v>
      </c>
      <c r="C44" s="154"/>
      <c r="D44" s="154"/>
      <c r="E44" s="154"/>
      <c r="F44" s="154" t="s">
        <v>4</v>
      </c>
      <c r="G44" s="155">
        <f>G45+G53+G85+G90+G94</f>
        <v>941091</v>
      </c>
      <c r="H44" s="155"/>
      <c r="I44" s="155">
        <f>I45+I53+I85+I90+I94</f>
        <v>1184326</v>
      </c>
      <c r="J44" s="155">
        <f>J45+J53+J85+J90+J94</f>
        <v>1112149</v>
      </c>
      <c r="K44" s="156">
        <f t="shared" ref="K44:K112" si="14">J44/G44*100</f>
        <v>118.17656315914189</v>
      </c>
      <c r="L44" s="156">
        <f t="shared" ref="L44:L100" si="15">J44/I44*100</f>
        <v>93.90564760040732</v>
      </c>
    </row>
    <row r="45" spans="2:12" ht="15.75" x14ac:dyDescent="0.25">
      <c r="B45" s="154"/>
      <c r="C45" s="154">
        <v>31</v>
      </c>
      <c r="D45" s="154"/>
      <c r="E45" s="154"/>
      <c r="F45" s="154" t="s">
        <v>5</v>
      </c>
      <c r="G45" s="155">
        <f>G46+G49+G51</f>
        <v>774249</v>
      </c>
      <c r="H45" s="155"/>
      <c r="I45" s="155">
        <v>924977</v>
      </c>
      <c r="J45" s="155">
        <f>J46+J49+J51</f>
        <v>896024</v>
      </c>
      <c r="K45" s="156">
        <f t="shared" si="14"/>
        <v>115.7281443049975</v>
      </c>
      <c r="L45" s="156">
        <f t="shared" si="15"/>
        <v>96.869868115639633</v>
      </c>
    </row>
    <row r="46" spans="2:12" ht="15.75" x14ac:dyDescent="0.25">
      <c r="B46" s="157"/>
      <c r="C46" s="157"/>
      <c r="D46" s="157">
        <v>311</v>
      </c>
      <c r="E46" s="157"/>
      <c r="F46" s="157" t="s">
        <v>28</v>
      </c>
      <c r="G46" s="158">
        <v>638206</v>
      </c>
      <c r="H46" s="158">
        <f t="shared" ref="H46" si="16">SUM(H47:H48)</f>
        <v>0</v>
      </c>
      <c r="I46" s="158"/>
      <c r="J46" s="158">
        <v>745452</v>
      </c>
      <c r="K46" s="159">
        <f t="shared" si="14"/>
        <v>116.80429203109968</v>
      </c>
      <c r="L46" s="159"/>
    </row>
    <row r="47" spans="2:12" ht="15.75" x14ac:dyDescent="0.25">
      <c r="B47" s="157"/>
      <c r="C47" s="157"/>
      <c r="D47" s="157"/>
      <c r="E47" s="157">
        <v>3111</v>
      </c>
      <c r="F47" s="157" t="s">
        <v>29</v>
      </c>
      <c r="G47" s="158">
        <v>638206</v>
      </c>
      <c r="H47" s="158"/>
      <c r="I47" s="158"/>
      <c r="J47" s="158">
        <v>731293</v>
      </c>
      <c r="K47" s="159">
        <f t="shared" si="14"/>
        <v>114.58572937264771</v>
      </c>
      <c r="L47" s="159"/>
    </row>
    <row r="48" spans="2:12" ht="15.75" x14ac:dyDescent="0.25">
      <c r="B48" s="157"/>
      <c r="C48" s="157"/>
      <c r="D48" s="157"/>
      <c r="E48" s="157">
        <v>3113</v>
      </c>
      <c r="F48" s="157" t="s">
        <v>95</v>
      </c>
      <c r="G48" s="158"/>
      <c r="H48" s="158"/>
      <c r="I48" s="158"/>
      <c r="J48" s="158">
        <v>14159</v>
      </c>
      <c r="K48" s="159" t="e">
        <f t="shared" si="14"/>
        <v>#DIV/0!</v>
      </c>
      <c r="L48" s="159"/>
    </row>
    <row r="49" spans="2:12" ht="15.75" x14ac:dyDescent="0.25">
      <c r="B49" s="157"/>
      <c r="C49" s="157"/>
      <c r="D49" s="157">
        <v>312</v>
      </c>
      <c r="E49" s="157"/>
      <c r="F49" s="157" t="s">
        <v>96</v>
      </c>
      <c r="G49" s="158">
        <v>31247</v>
      </c>
      <c r="H49" s="158">
        <f t="shared" ref="H49:I49" si="17">H50</f>
        <v>0</v>
      </c>
      <c r="I49" s="158">
        <f t="shared" si="17"/>
        <v>0</v>
      </c>
      <c r="J49" s="158">
        <v>28116</v>
      </c>
      <c r="K49" s="159">
        <f t="shared" si="14"/>
        <v>89.979838064454185</v>
      </c>
      <c r="L49" s="159"/>
    </row>
    <row r="50" spans="2:12" ht="15.75" x14ac:dyDescent="0.25">
      <c r="B50" s="157"/>
      <c r="C50" s="157"/>
      <c r="D50" s="157"/>
      <c r="E50" s="157">
        <v>3121</v>
      </c>
      <c r="F50" s="157" t="s">
        <v>96</v>
      </c>
      <c r="G50" s="158">
        <v>31247</v>
      </c>
      <c r="H50" s="158"/>
      <c r="I50" s="158"/>
      <c r="J50" s="141">
        <v>28116</v>
      </c>
      <c r="K50" s="159">
        <f t="shared" si="14"/>
        <v>89.979838064454185</v>
      </c>
      <c r="L50" s="159"/>
    </row>
    <row r="51" spans="2:12" ht="15.75" x14ac:dyDescent="0.25">
      <c r="B51" s="157"/>
      <c r="C51" s="157"/>
      <c r="D51" s="157">
        <v>313</v>
      </c>
      <c r="E51" s="157"/>
      <c r="F51" s="157" t="s">
        <v>97</v>
      </c>
      <c r="G51" s="158">
        <v>104796</v>
      </c>
      <c r="H51" s="158">
        <f t="shared" ref="H51" si="18">H52</f>
        <v>0</v>
      </c>
      <c r="I51" s="158"/>
      <c r="J51" s="158">
        <v>122456</v>
      </c>
      <c r="K51" s="159">
        <f t="shared" si="14"/>
        <v>116.85178823619222</v>
      </c>
      <c r="L51" s="159"/>
    </row>
    <row r="52" spans="2:12" ht="15.75" x14ac:dyDescent="0.25">
      <c r="B52" s="157"/>
      <c r="C52" s="157"/>
      <c r="D52" s="157"/>
      <c r="E52" s="157">
        <v>3132</v>
      </c>
      <c r="F52" s="157" t="s">
        <v>98</v>
      </c>
      <c r="G52" s="158"/>
      <c r="H52" s="158"/>
      <c r="I52" s="158"/>
      <c r="J52" s="168">
        <v>122456</v>
      </c>
      <c r="K52" s="159" t="e">
        <f t="shared" si="14"/>
        <v>#DIV/0!</v>
      </c>
      <c r="L52" s="159"/>
    </row>
    <row r="53" spans="2:12" ht="15.75" x14ac:dyDescent="0.25">
      <c r="B53" s="157"/>
      <c r="C53" s="161">
        <v>32</v>
      </c>
      <c r="D53" s="162"/>
      <c r="E53" s="162"/>
      <c r="F53" s="161" t="s">
        <v>12</v>
      </c>
      <c r="G53" s="155">
        <f>G54+G59+G66+G76+G78</f>
        <v>165239</v>
      </c>
      <c r="H53" s="155"/>
      <c r="I53" s="155">
        <v>256869</v>
      </c>
      <c r="J53" s="155">
        <f>J54+J59+J66+J76+J78</f>
        <v>214470</v>
      </c>
      <c r="K53" s="156">
        <f t="shared" si="14"/>
        <v>129.79381380908865</v>
      </c>
      <c r="L53" s="156">
        <f t="shared" si="15"/>
        <v>83.493921025892575</v>
      </c>
    </row>
    <row r="54" spans="2:12" ht="15.75" x14ac:dyDescent="0.25">
      <c r="B54" s="157"/>
      <c r="C54" s="157"/>
      <c r="D54" s="157">
        <v>321</v>
      </c>
      <c r="E54" s="157"/>
      <c r="F54" s="157" t="s">
        <v>30</v>
      </c>
      <c r="G54" s="158">
        <v>23431</v>
      </c>
      <c r="H54" s="158">
        <f t="shared" ref="H54" si="19">SUM(H55:H57)</f>
        <v>0</v>
      </c>
      <c r="I54" s="158"/>
      <c r="J54" s="158">
        <v>21459</v>
      </c>
      <c r="K54" s="159">
        <f t="shared" si="14"/>
        <v>91.583799240322648</v>
      </c>
      <c r="L54" s="159"/>
    </row>
    <row r="55" spans="2:12" ht="15.75" x14ac:dyDescent="0.25">
      <c r="B55" s="157"/>
      <c r="C55" s="161"/>
      <c r="D55" s="157"/>
      <c r="E55" s="157">
        <v>3211</v>
      </c>
      <c r="F55" s="166" t="s">
        <v>31</v>
      </c>
      <c r="G55" s="158">
        <v>11113</v>
      </c>
      <c r="H55" s="158"/>
      <c r="I55" s="158"/>
      <c r="J55" s="169">
        <v>9369</v>
      </c>
      <c r="K55" s="159">
        <f t="shared" si="14"/>
        <v>84.306667866462703</v>
      </c>
      <c r="L55" s="159"/>
    </row>
    <row r="56" spans="2:12" ht="15.75" x14ac:dyDescent="0.25">
      <c r="B56" s="157"/>
      <c r="C56" s="161"/>
      <c r="D56" s="157"/>
      <c r="E56" s="157">
        <v>3212</v>
      </c>
      <c r="F56" s="166" t="s">
        <v>99</v>
      </c>
      <c r="G56" s="158">
        <v>10796</v>
      </c>
      <c r="H56" s="158"/>
      <c r="I56" s="158"/>
      <c r="J56" s="141">
        <v>10364</v>
      </c>
      <c r="K56" s="159">
        <f t="shared" si="14"/>
        <v>95.998517969618376</v>
      </c>
      <c r="L56" s="159"/>
    </row>
    <row r="57" spans="2:12" ht="15.75" x14ac:dyDescent="0.25">
      <c r="B57" s="157"/>
      <c r="C57" s="161"/>
      <c r="D57" s="157"/>
      <c r="E57" s="157">
        <v>3213</v>
      </c>
      <c r="F57" s="166" t="s">
        <v>100</v>
      </c>
      <c r="G57" s="158">
        <v>1524</v>
      </c>
      <c r="H57" s="158"/>
      <c r="I57" s="158"/>
      <c r="J57" s="141">
        <v>525</v>
      </c>
      <c r="K57" s="159">
        <f t="shared" si="14"/>
        <v>34.448818897637793</v>
      </c>
      <c r="L57" s="159"/>
    </row>
    <row r="58" spans="2:12" ht="15.75" x14ac:dyDescent="0.25">
      <c r="B58" s="157"/>
      <c r="C58" s="161"/>
      <c r="D58" s="157"/>
      <c r="E58" s="157"/>
      <c r="F58" s="166" t="s">
        <v>274</v>
      </c>
      <c r="G58" s="158"/>
      <c r="H58" s="158"/>
      <c r="I58" s="158"/>
      <c r="J58" s="141">
        <v>1201</v>
      </c>
      <c r="K58" s="159"/>
      <c r="L58" s="159"/>
    </row>
    <row r="59" spans="2:12" ht="15.75" x14ac:dyDescent="0.25">
      <c r="B59" s="157"/>
      <c r="C59" s="161"/>
      <c r="D59" s="157">
        <v>322</v>
      </c>
      <c r="E59" s="157"/>
      <c r="F59" s="166" t="s">
        <v>101</v>
      </c>
      <c r="G59" s="170">
        <f>SUM(G60+G61+G62+G63+G64+G65)</f>
        <v>16550</v>
      </c>
      <c r="H59" s="158">
        <f t="shared" ref="H59:I59" si="20">SUM(H60:H65)</f>
        <v>0</v>
      </c>
      <c r="I59" s="158">
        <f t="shared" si="20"/>
        <v>0</v>
      </c>
      <c r="J59" s="170">
        <f>SUM(J60+J61+J62+J63+J64+J65)</f>
        <v>17927</v>
      </c>
      <c r="K59" s="159">
        <f t="shared" si="14"/>
        <v>108.32024169184291</v>
      </c>
      <c r="L59" s="159"/>
    </row>
    <row r="60" spans="2:12" ht="30" x14ac:dyDescent="0.25">
      <c r="B60" s="157"/>
      <c r="C60" s="161"/>
      <c r="D60" s="157"/>
      <c r="E60" s="157">
        <v>3221</v>
      </c>
      <c r="F60" s="166" t="s">
        <v>102</v>
      </c>
      <c r="G60" s="158">
        <v>7714</v>
      </c>
      <c r="H60" s="158"/>
      <c r="I60" s="158"/>
      <c r="J60" s="141">
        <v>6956</v>
      </c>
      <c r="K60" s="159">
        <f t="shared" si="14"/>
        <v>90.173710137412499</v>
      </c>
      <c r="L60" s="159"/>
    </row>
    <row r="61" spans="2:12" ht="15.75" x14ac:dyDescent="0.25">
      <c r="B61" s="157"/>
      <c r="C61" s="161"/>
      <c r="D61" s="157"/>
      <c r="E61" s="157">
        <v>3222</v>
      </c>
      <c r="F61" s="166" t="s">
        <v>103</v>
      </c>
      <c r="G61" s="158">
        <v>24</v>
      </c>
      <c r="H61" s="158"/>
      <c r="I61" s="158"/>
      <c r="J61" s="141">
        <v>662</v>
      </c>
      <c r="K61" s="159">
        <f t="shared" si="14"/>
        <v>2758.333333333333</v>
      </c>
      <c r="L61" s="159"/>
    </row>
    <row r="62" spans="2:12" ht="15.75" x14ac:dyDescent="0.25">
      <c r="B62" s="157"/>
      <c r="C62" s="161"/>
      <c r="D62" s="157"/>
      <c r="E62" s="157">
        <v>3223</v>
      </c>
      <c r="F62" s="166" t="s">
        <v>104</v>
      </c>
      <c r="G62" s="158">
        <v>5791</v>
      </c>
      <c r="H62" s="158"/>
      <c r="I62" s="158"/>
      <c r="J62" s="141">
        <v>7925</v>
      </c>
      <c r="K62" s="159">
        <f t="shared" si="14"/>
        <v>136.85028492488345</v>
      </c>
      <c r="L62" s="159"/>
    </row>
    <row r="63" spans="2:12" ht="30" x14ac:dyDescent="0.25">
      <c r="B63" s="157"/>
      <c r="C63" s="161"/>
      <c r="D63" s="157"/>
      <c r="E63" s="157">
        <v>3224</v>
      </c>
      <c r="F63" s="166" t="s">
        <v>105</v>
      </c>
      <c r="G63" s="158">
        <v>1500</v>
      </c>
      <c r="H63" s="158"/>
      <c r="I63" s="158"/>
      <c r="J63" s="141">
        <v>861</v>
      </c>
      <c r="K63" s="159">
        <f t="shared" si="14"/>
        <v>57.4</v>
      </c>
      <c r="L63" s="159"/>
    </row>
    <row r="64" spans="2:12" ht="15.75" x14ac:dyDescent="0.25">
      <c r="B64" s="157"/>
      <c r="C64" s="161"/>
      <c r="D64" s="140"/>
      <c r="E64" s="140">
        <v>3225</v>
      </c>
      <c r="F64" s="140" t="s">
        <v>106</v>
      </c>
      <c r="G64" s="158">
        <v>323</v>
      </c>
      <c r="H64" s="158"/>
      <c r="I64" s="158"/>
      <c r="J64" s="141">
        <v>1090</v>
      </c>
      <c r="K64" s="159">
        <f t="shared" si="14"/>
        <v>337.4613003095975</v>
      </c>
      <c r="L64" s="159"/>
    </row>
    <row r="65" spans="2:12" ht="15.75" x14ac:dyDescent="0.25">
      <c r="B65" s="157"/>
      <c r="C65" s="157"/>
      <c r="D65" s="140"/>
      <c r="E65" s="140">
        <v>3227</v>
      </c>
      <c r="F65" s="140" t="s">
        <v>107</v>
      </c>
      <c r="G65" s="158">
        <v>1198</v>
      </c>
      <c r="H65" s="158"/>
      <c r="I65" s="158"/>
      <c r="J65" s="141">
        <v>433</v>
      </c>
      <c r="K65" s="159">
        <f t="shared" si="14"/>
        <v>36.143572621035055</v>
      </c>
      <c r="L65" s="159"/>
    </row>
    <row r="66" spans="2:12" ht="15.75" x14ac:dyDescent="0.25">
      <c r="B66" s="157"/>
      <c r="C66" s="157"/>
      <c r="D66" s="140">
        <v>323</v>
      </c>
      <c r="E66" s="140"/>
      <c r="F66" s="140" t="s">
        <v>108</v>
      </c>
      <c r="G66" s="158">
        <f>SUM(G67+G68+G69+G70+G71+G72+G73+G74+G75)</f>
        <v>122129</v>
      </c>
      <c r="H66" s="158">
        <f t="shared" ref="H66:I66" si="21">SUM(H67:H75)</f>
        <v>0</v>
      </c>
      <c r="I66" s="158">
        <f t="shared" si="21"/>
        <v>0</v>
      </c>
      <c r="J66" s="158">
        <f>SUM(J67:J75)</f>
        <v>172598</v>
      </c>
      <c r="K66" s="159">
        <f t="shared" si="14"/>
        <v>141.32433738096603</v>
      </c>
      <c r="L66" s="159"/>
    </row>
    <row r="67" spans="2:12" ht="15.75" x14ac:dyDescent="0.25">
      <c r="B67" s="157"/>
      <c r="C67" s="157"/>
      <c r="D67" s="140"/>
      <c r="E67" s="140">
        <v>3231</v>
      </c>
      <c r="F67" s="140" t="s">
        <v>109</v>
      </c>
      <c r="G67" s="158">
        <v>1889</v>
      </c>
      <c r="H67" s="158"/>
      <c r="I67" s="158"/>
      <c r="J67" s="141">
        <v>1990</v>
      </c>
      <c r="K67" s="159">
        <f t="shared" si="14"/>
        <v>105.3467443091583</v>
      </c>
      <c r="L67" s="159"/>
    </row>
    <row r="68" spans="2:12" ht="15.75" x14ac:dyDescent="0.25">
      <c r="B68" s="157"/>
      <c r="C68" s="157"/>
      <c r="D68" s="140"/>
      <c r="E68" s="140">
        <v>3232</v>
      </c>
      <c r="F68" s="140" t="s">
        <v>110</v>
      </c>
      <c r="G68" s="158">
        <v>8370</v>
      </c>
      <c r="H68" s="158"/>
      <c r="I68" s="158"/>
      <c r="J68" s="141">
        <v>2740</v>
      </c>
      <c r="K68" s="159">
        <f t="shared" si="14"/>
        <v>32.735961768219838</v>
      </c>
      <c r="L68" s="159"/>
    </row>
    <row r="69" spans="2:12" ht="15.75" x14ac:dyDescent="0.25">
      <c r="B69" s="157"/>
      <c r="C69" s="157"/>
      <c r="D69" s="140"/>
      <c r="E69" s="140">
        <v>3233</v>
      </c>
      <c r="F69" s="140" t="s">
        <v>111</v>
      </c>
      <c r="G69" s="158">
        <v>476</v>
      </c>
      <c r="H69" s="158"/>
      <c r="I69" s="158"/>
      <c r="J69" s="141">
        <v>617</v>
      </c>
      <c r="K69" s="159">
        <f t="shared" si="14"/>
        <v>129.62184873949582</v>
      </c>
      <c r="L69" s="159"/>
    </row>
    <row r="70" spans="2:12" ht="15.75" x14ac:dyDescent="0.25">
      <c r="B70" s="157"/>
      <c r="C70" s="157"/>
      <c r="D70" s="140"/>
      <c r="E70" s="140">
        <v>3234</v>
      </c>
      <c r="F70" s="140" t="s">
        <v>112</v>
      </c>
      <c r="G70" s="158">
        <v>2907</v>
      </c>
      <c r="H70" s="158"/>
      <c r="I70" s="158"/>
      <c r="J70" s="141">
        <v>2809</v>
      </c>
      <c r="K70" s="159">
        <f t="shared" si="14"/>
        <v>96.628826969384235</v>
      </c>
      <c r="L70" s="159"/>
    </row>
    <row r="71" spans="2:12" ht="15.75" x14ac:dyDescent="0.25">
      <c r="B71" s="157"/>
      <c r="C71" s="157"/>
      <c r="D71" s="140"/>
      <c r="E71" s="140">
        <v>3235</v>
      </c>
      <c r="F71" s="140" t="s">
        <v>113</v>
      </c>
      <c r="G71" s="158">
        <v>139</v>
      </c>
      <c r="H71" s="158"/>
      <c r="I71" s="158"/>
      <c r="J71" s="141">
        <v>139</v>
      </c>
      <c r="K71" s="159">
        <f t="shared" si="14"/>
        <v>100</v>
      </c>
      <c r="L71" s="159"/>
    </row>
    <row r="72" spans="2:12" ht="15.75" x14ac:dyDescent="0.25">
      <c r="B72" s="157"/>
      <c r="C72" s="157"/>
      <c r="D72" s="140"/>
      <c r="E72" s="140">
        <v>3236</v>
      </c>
      <c r="F72" s="140" t="s">
        <v>114</v>
      </c>
      <c r="G72" s="158">
        <v>798</v>
      </c>
      <c r="H72" s="158"/>
      <c r="I72" s="158"/>
      <c r="J72" s="141">
        <v>2389</v>
      </c>
      <c r="K72" s="159">
        <f>J72/G72*100</f>
        <v>299.37343358395992</v>
      </c>
      <c r="L72" s="159"/>
    </row>
    <row r="73" spans="2:12" ht="15.75" x14ac:dyDescent="0.25">
      <c r="B73" s="157"/>
      <c r="C73" s="157"/>
      <c r="D73" s="140"/>
      <c r="E73" s="140">
        <v>3237</v>
      </c>
      <c r="F73" s="140" t="s">
        <v>115</v>
      </c>
      <c r="G73" s="158">
        <v>101969</v>
      </c>
      <c r="H73" s="158"/>
      <c r="I73" s="158"/>
      <c r="J73" s="141">
        <v>150355</v>
      </c>
      <c r="K73" s="159">
        <f t="shared" si="14"/>
        <v>147.45167648991361</v>
      </c>
      <c r="L73" s="159"/>
    </row>
    <row r="74" spans="2:12" ht="15.75" x14ac:dyDescent="0.25">
      <c r="B74" s="157"/>
      <c r="C74" s="157"/>
      <c r="D74" s="140"/>
      <c r="E74" s="140">
        <v>3238</v>
      </c>
      <c r="F74" s="140" t="s">
        <v>116</v>
      </c>
      <c r="G74" s="158">
        <v>4616</v>
      </c>
      <c r="H74" s="158"/>
      <c r="I74" s="158"/>
      <c r="J74" s="141">
        <v>5516</v>
      </c>
      <c r="K74" s="159">
        <f t="shared" si="14"/>
        <v>119.49740034662044</v>
      </c>
      <c r="L74" s="159"/>
    </row>
    <row r="75" spans="2:12" ht="15.75" x14ac:dyDescent="0.25">
      <c r="B75" s="157"/>
      <c r="C75" s="157"/>
      <c r="D75" s="140"/>
      <c r="E75" s="140">
        <v>3239</v>
      </c>
      <c r="F75" s="140" t="s">
        <v>117</v>
      </c>
      <c r="G75" s="158">
        <v>965</v>
      </c>
      <c r="H75" s="158"/>
      <c r="I75" s="158"/>
      <c r="J75" s="141">
        <v>6043</v>
      </c>
      <c r="K75" s="159">
        <f t="shared" si="14"/>
        <v>626.21761658031096</v>
      </c>
      <c r="L75" s="159"/>
    </row>
    <row r="76" spans="2:12" ht="15.75" x14ac:dyDescent="0.25">
      <c r="B76" s="157"/>
      <c r="C76" s="157"/>
      <c r="D76" s="140">
        <v>324</v>
      </c>
      <c r="E76" s="140"/>
      <c r="F76" s="140" t="s">
        <v>275</v>
      </c>
      <c r="G76" s="158">
        <v>240</v>
      </c>
      <c r="H76" s="158">
        <f t="shared" ref="H76:I76" si="22">H77</f>
        <v>0</v>
      </c>
      <c r="I76" s="158">
        <f t="shared" si="22"/>
        <v>0</v>
      </c>
      <c r="J76" s="158">
        <v>1020</v>
      </c>
      <c r="K76" s="159">
        <f t="shared" si="14"/>
        <v>425</v>
      </c>
      <c r="L76" s="159"/>
    </row>
    <row r="77" spans="2:12" ht="15.75" x14ac:dyDescent="0.25">
      <c r="B77" s="157"/>
      <c r="C77" s="157"/>
      <c r="D77" s="140"/>
      <c r="E77" s="140">
        <v>3241</v>
      </c>
      <c r="F77" s="140" t="s">
        <v>118</v>
      </c>
      <c r="G77" s="158">
        <v>240</v>
      </c>
      <c r="H77" s="158"/>
      <c r="I77" s="158"/>
      <c r="J77" s="141"/>
      <c r="K77" s="159">
        <f t="shared" si="14"/>
        <v>0</v>
      </c>
      <c r="L77" s="159"/>
    </row>
    <row r="78" spans="2:12" ht="15.75" x14ac:dyDescent="0.25">
      <c r="B78" s="157"/>
      <c r="C78" s="157"/>
      <c r="D78" s="140">
        <v>329</v>
      </c>
      <c r="E78" s="140"/>
      <c r="F78" s="140" t="s">
        <v>119</v>
      </c>
      <c r="G78" s="158">
        <f>SUM(G79:G84)</f>
        <v>2889</v>
      </c>
      <c r="H78" s="158">
        <f t="shared" ref="H78:J78" si="23">SUM(H79:H84)</f>
        <v>0</v>
      </c>
      <c r="I78" s="158">
        <f t="shared" si="23"/>
        <v>0</v>
      </c>
      <c r="J78" s="158">
        <f t="shared" si="23"/>
        <v>1466</v>
      </c>
      <c r="K78" s="159">
        <f t="shared" si="14"/>
        <v>50.744202146071302</v>
      </c>
      <c r="L78" s="159"/>
    </row>
    <row r="79" spans="2:12" ht="15.75" x14ac:dyDescent="0.25">
      <c r="B79" s="157"/>
      <c r="C79" s="157"/>
      <c r="D79" s="140"/>
      <c r="E79" s="140">
        <v>3292</v>
      </c>
      <c r="F79" s="140" t="s">
        <v>120</v>
      </c>
      <c r="G79" s="158">
        <v>430</v>
      </c>
      <c r="H79" s="158"/>
      <c r="I79" s="158"/>
      <c r="J79" s="141"/>
      <c r="K79" s="159">
        <f t="shared" si="14"/>
        <v>0</v>
      </c>
      <c r="L79" s="159"/>
    </row>
    <row r="80" spans="2:12" ht="15.75" x14ac:dyDescent="0.25">
      <c r="B80" s="157"/>
      <c r="C80" s="157"/>
      <c r="D80" s="140"/>
      <c r="E80" s="140">
        <v>3293</v>
      </c>
      <c r="F80" s="140" t="s">
        <v>121</v>
      </c>
      <c r="G80" s="158">
        <v>2203</v>
      </c>
      <c r="H80" s="158"/>
      <c r="I80" s="158"/>
      <c r="J80" s="141">
        <v>1413</v>
      </c>
      <c r="K80" s="159">
        <f t="shared" si="14"/>
        <v>64.139809350885159</v>
      </c>
      <c r="L80" s="159"/>
    </row>
    <row r="81" spans="2:12" ht="15.75" x14ac:dyDescent="0.25">
      <c r="B81" s="157"/>
      <c r="C81" s="157"/>
      <c r="D81" s="140"/>
      <c r="E81" s="140">
        <v>3294</v>
      </c>
      <c r="F81" s="140" t="s">
        <v>122</v>
      </c>
      <c r="G81" s="158"/>
      <c r="H81" s="158"/>
      <c r="I81" s="158"/>
      <c r="J81" s="141">
        <v>40</v>
      </c>
      <c r="K81" s="159" t="e">
        <f t="shared" si="14"/>
        <v>#DIV/0!</v>
      </c>
      <c r="L81" s="159"/>
    </row>
    <row r="82" spans="2:12" ht="15.75" x14ac:dyDescent="0.25">
      <c r="B82" s="157"/>
      <c r="C82" s="157"/>
      <c r="D82" s="140"/>
      <c r="E82" s="140">
        <v>3295</v>
      </c>
      <c r="F82" s="140" t="s">
        <v>123</v>
      </c>
      <c r="G82" s="158">
        <v>33</v>
      </c>
      <c r="H82" s="158"/>
      <c r="I82" s="158"/>
      <c r="J82" s="141">
        <v>13</v>
      </c>
      <c r="K82" s="159">
        <f t="shared" si="14"/>
        <v>39.393939393939391</v>
      </c>
      <c r="L82" s="159"/>
    </row>
    <row r="83" spans="2:12" ht="15.75" x14ac:dyDescent="0.25">
      <c r="B83" s="157"/>
      <c r="C83" s="157"/>
      <c r="D83" s="140"/>
      <c r="E83" s="140">
        <v>3296</v>
      </c>
      <c r="F83" s="140" t="s">
        <v>145</v>
      </c>
      <c r="G83" s="158"/>
      <c r="H83" s="158"/>
      <c r="I83" s="158"/>
      <c r="J83" s="141"/>
      <c r="K83" s="159" t="e">
        <f t="shared" si="14"/>
        <v>#DIV/0!</v>
      </c>
      <c r="L83" s="159"/>
    </row>
    <row r="84" spans="2:12" ht="15.75" x14ac:dyDescent="0.25">
      <c r="B84" s="157"/>
      <c r="C84" s="157"/>
      <c r="D84" s="140"/>
      <c r="E84" s="140">
        <v>3299</v>
      </c>
      <c r="F84" s="140" t="s">
        <v>119</v>
      </c>
      <c r="G84" s="158">
        <v>223</v>
      </c>
      <c r="H84" s="158"/>
      <c r="I84" s="158"/>
      <c r="J84" s="141"/>
      <c r="K84" s="159">
        <f t="shared" si="14"/>
        <v>0</v>
      </c>
      <c r="L84" s="159"/>
    </row>
    <row r="85" spans="2:12" ht="15.75" x14ac:dyDescent="0.25">
      <c r="B85" s="157"/>
      <c r="C85" s="161">
        <v>34</v>
      </c>
      <c r="D85" s="162"/>
      <c r="E85" s="162"/>
      <c r="F85" s="162" t="s">
        <v>124</v>
      </c>
      <c r="G85" s="155">
        <f>G86</f>
        <v>797</v>
      </c>
      <c r="H85" s="155"/>
      <c r="I85" s="155">
        <v>2480</v>
      </c>
      <c r="J85" s="155">
        <f>J86</f>
        <v>796</v>
      </c>
      <c r="K85" s="156">
        <f t="shared" si="14"/>
        <v>99.874529485570889</v>
      </c>
      <c r="L85" s="156">
        <f t="shared" si="15"/>
        <v>32.096774193548391</v>
      </c>
    </row>
    <row r="86" spans="2:12" ht="15.75" x14ac:dyDescent="0.25">
      <c r="B86" s="157"/>
      <c r="C86" s="157"/>
      <c r="D86" s="140">
        <v>343</v>
      </c>
      <c r="E86" s="140"/>
      <c r="F86" s="140" t="s">
        <v>125</v>
      </c>
      <c r="G86" s="158">
        <f>SUM(G87:G89)</f>
        <v>797</v>
      </c>
      <c r="H86" s="158">
        <f t="shared" ref="H86:I86" si="24">SUM(H87:H88)</f>
        <v>0</v>
      </c>
      <c r="I86" s="158">
        <f t="shared" si="24"/>
        <v>0</v>
      </c>
      <c r="J86" s="158">
        <f>SUM(J87:J89)</f>
        <v>796</v>
      </c>
      <c r="K86" s="159">
        <f t="shared" si="14"/>
        <v>99.874529485570889</v>
      </c>
      <c r="L86" s="159"/>
    </row>
    <row r="87" spans="2:12" ht="15.75" x14ac:dyDescent="0.25">
      <c r="B87" s="157"/>
      <c r="C87" s="157"/>
      <c r="D87" s="140"/>
      <c r="E87" s="140">
        <v>3431</v>
      </c>
      <c r="F87" s="140" t="s">
        <v>126</v>
      </c>
      <c r="G87" s="158">
        <v>797</v>
      </c>
      <c r="H87" s="158"/>
      <c r="I87" s="158"/>
      <c r="J87" s="141">
        <v>796</v>
      </c>
      <c r="K87" s="159">
        <f t="shared" si="14"/>
        <v>99.874529485570889</v>
      </c>
      <c r="L87" s="159"/>
    </row>
    <row r="88" spans="2:12" ht="15.75" x14ac:dyDescent="0.25">
      <c r="B88" s="157"/>
      <c r="C88" s="157"/>
      <c r="D88" s="140"/>
      <c r="E88" s="140">
        <v>3433</v>
      </c>
      <c r="F88" s="140" t="s">
        <v>146</v>
      </c>
      <c r="G88" s="158"/>
      <c r="H88" s="158"/>
      <c r="I88" s="158"/>
      <c r="J88" s="141"/>
      <c r="K88" s="159" t="e">
        <f t="shared" si="14"/>
        <v>#DIV/0!</v>
      </c>
      <c r="L88" s="159"/>
    </row>
    <row r="89" spans="2:12" ht="15.75" x14ac:dyDescent="0.25">
      <c r="B89" s="157"/>
      <c r="C89" s="157"/>
      <c r="D89" s="140"/>
      <c r="E89" s="140">
        <v>3434</v>
      </c>
      <c r="F89" s="140" t="s">
        <v>199</v>
      </c>
      <c r="G89" s="158"/>
      <c r="H89" s="158"/>
      <c r="I89" s="158"/>
      <c r="J89" s="141"/>
      <c r="K89" s="159"/>
      <c r="L89" s="159"/>
    </row>
    <row r="90" spans="2:12" ht="15.75" x14ac:dyDescent="0.25">
      <c r="B90" s="157"/>
      <c r="C90" s="161">
        <v>37</v>
      </c>
      <c r="D90" s="162"/>
      <c r="E90" s="162"/>
      <c r="F90" s="162" t="s">
        <v>127</v>
      </c>
      <c r="G90" s="155">
        <f>G91</f>
        <v>0</v>
      </c>
      <c r="H90" s="155"/>
      <c r="I90" s="155"/>
      <c r="J90" s="155">
        <f>J91</f>
        <v>0</v>
      </c>
      <c r="K90" s="156" t="e">
        <f t="shared" si="14"/>
        <v>#DIV/0!</v>
      </c>
      <c r="L90" s="156" t="e">
        <f t="shared" si="15"/>
        <v>#DIV/0!</v>
      </c>
    </row>
    <row r="91" spans="2:12" ht="15.75" x14ac:dyDescent="0.25">
      <c r="B91" s="157"/>
      <c r="C91" s="157"/>
      <c r="D91" s="140">
        <v>372</v>
      </c>
      <c r="E91" s="140"/>
      <c r="F91" s="140" t="s">
        <v>128</v>
      </c>
      <c r="G91" s="158">
        <f>SUM(G92:G93)</f>
        <v>0</v>
      </c>
      <c r="H91" s="158">
        <f t="shared" ref="H91:J91" si="25">SUM(H92:H93)</f>
        <v>0</v>
      </c>
      <c r="I91" s="158">
        <f t="shared" si="25"/>
        <v>0</v>
      </c>
      <c r="J91" s="158">
        <f t="shared" si="25"/>
        <v>0</v>
      </c>
      <c r="K91" s="159" t="e">
        <f t="shared" si="14"/>
        <v>#DIV/0!</v>
      </c>
      <c r="L91" s="159"/>
    </row>
    <row r="92" spans="2:12" ht="15.75" x14ac:dyDescent="0.25">
      <c r="B92" s="157"/>
      <c r="C92" s="157"/>
      <c r="D92" s="140"/>
      <c r="E92" s="140">
        <v>3721</v>
      </c>
      <c r="F92" s="140" t="s">
        <v>129</v>
      </c>
      <c r="G92" s="158"/>
      <c r="H92" s="158"/>
      <c r="I92" s="158"/>
      <c r="J92" s="141"/>
      <c r="K92" s="159" t="e">
        <f t="shared" si="14"/>
        <v>#DIV/0!</v>
      </c>
      <c r="L92" s="159"/>
    </row>
    <row r="93" spans="2:12" ht="15.75" x14ac:dyDescent="0.25">
      <c r="B93" s="157"/>
      <c r="C93" s="157"/>
      <c r="D93" s="140"/>
      <c r="E93" s="140">
        <v>3722</v>
      </c>
      <c r="F93" s="140" t="s">
        <v>130</v>
      </c>
      <c r="G93" s="158"/>
      <c r="H93" s="158"/>
      <c r="I93" s="158"/>
      <c r="J93" s="141"/>
      <c r="K93" s="159"/>
      <c r="L93" s="159"/>
    </row>
    <row r="94" spans="2:12" ht="15.75" x14ac:dyDescent="0.25">
      <c r="B94" s="157"/>
      <c r="C94" s="161">
        <v>38</v>
      </c>
      <c r="D94" s="162"/>
      <c r="E94" s="162"/>
      <c r="F94" s="162" t="s">
        <v>131</v>
      </c>
      <c r="G94" s="155">
        <v>806</v>
      </c>
      <c r="H94" s="155"/>
      <c r="I94" s="155"/>
      <c r="J94" s="155">
        <f>J95</f>
        <v>859</v>
      </c>
      <c r="K94" s="156">
        <f t="shared" si="14"/>
        <v>106.57568238213399</v>
      </c>
      <c r="L94" s="156" t="e">
        <f t="shared" si="15"/>
        <v>#DIV/0!</v>
      </c>
    </row>
    <row r="95" spans="2:12" ht="15.75" x14ac:dyDescent="0.25">
      <c r="B95" s="157"/>
      <c r="C95" s="157"/>
      <c r="D95" s="140">
        <v>381</v>
      </c>
      <c r="E95" s="140"/>
      <c r="F95" s="140" t="s">
        <v>90</v>
      </c>
      <c r="G95" s="158"/>
      <c r="H95" s="158">
        <f t="shared" ref="H95:I95" si="26">SUM(H96:H97)</f>
        <v>0</v>
      </c>
      <c r="I95" s="158">
        <f t="shared" si="26"/>
        <v>0</v>
      </c>
      <c r="J95" s="158">
        <v>859</v>
      </c>
      <c r="K95" s="159" t="e">
        <f t="shared" si="14"/>
        <v>#DIV/0!</v>
      </c>
      <c r="L95" s="159"/>
    </row>
    <row r="96" spans="2:12" ht="15.75" x14ac:dyDescent="0.25">
      <c r="B96" s="157"/>
      <c r="C96" s="157"/>
      <c r="D96" s="140"/>
      <c r="E96" s="140">
        <v>3811</v>
      </c>
      <c r="F96" s="140" t="s">
        <v>147</v>
      </c>
      <c r="G96" s="158"/>
      <c r="H96" s="158"/>
      <c r="I96" s="158"/>
      <c r="J96" s="141"/>
      <c r="K96" s="159" t="e">
        <f>J96/G96*100</f>
        <v>#DIV/0!</v>
      </c>
      <c r="L96" s="159"/>
    </row>
    <row r="97" spans="2:12" ht="15.75" x14ac:dyDescent="0.25">
      <c r="B97" s="157"/>
      <c r="C97" s="157"/>
      <c r="D97" s="140"/>
      <c r="E97" s="140">
        <v>3812</v>
      </c>
      <c r="F97" s="140" t="s">
        <v>132</v>
      </c>
      <c r="G97" s="158">
        <v>806</v>
      </c>
      <c r="H97" s="158"/>
      <c r="I97" s="158"/>
      <c r="J97" s="141">
        <v>859</v>
      </c>
      <c r="K97" s="159"/>
      <c r="L97" s="159"/>
    </row>
    <row r="98" spans="2:12" ht="15.75" x14ac:dyDescent="0.25">
      <c r="B98" s="157"/>
      <c r="C98" s="157"/>
      <c r="D98" s="140"/>
      <c r="E98" s="140"/>
      <c r="F98" s="140"/>
      <c r="G98" s="158"/>
      <c r="H98" s="158"/>
      <c r="I98" s="158"/>
      <c r="J98" s="141"/>
      <c r="K98" s="159"/>
      <c r="L98" s="159"/>
    </row>
    <row r="99" spans="2:12" ht="31.5" x14ac:dyDescent="0.25">
      <c r="B99" s="171">
        <v>4</v>
      </c>
      <c r="C99" s="172"/>
      <c r="D99" s="172"/>
      <c r="E99" s="172"/>
      <c r="F99" s="173" t="s">
        <v>6</v>
      </c>
      <c r="G99" s="155">
        <f>SUM(G100+G103)</f>
        <v>1155</v>
      </c>
      <c r="H99" s="155"/>
      <c r="I99" s="155">
        <v>8533</v>
      </c>
      <c r="J99" s="155">
        <f>SUM(J100+J103+J109)</f>
        <v>1409</v>
      </c>
      <c r="K99" s="156">
        <f t="shared" si="14"/>
        <v>121.99134199134198</v>
      </c>
      <c r="L99" s="156">
        <f t="shared" si="15"/>
        <v>16.512363764209539</v>
      </c>
    </row>
    <row r="100" spans="2:12" ht="31.5" x14ac:dyDescent="0.25">
      <c r="B100" s="163"/>
      <c r="C100" s="154">
        <v>41</v>
      </c>
      <c r="D100" s="154"/>
      <c r="E100" s="154"/>
      <c r="F100" s="173" t="s">
        <v>276</v>
      </c>
      <c r="G100" s="155"/>
      <c r="H100" s="155"/>
      <c r="I100" s="174">
        <v>700</v>
      </c>
      <c r="J100" s="155">
        <v>700</v>
      </c>
      <c r="K100" s="156" t="e">
        <f t="shared" si="14"/>
        <v>#DIV/0!</v>
      </c>
      <c r="L100" s="156">
        <f t="shared" si="15"/>
        <v>100</v>
      </c>
    </row>
    <row r="101" spans="2:12" ht="15.75" x14ac:dyDescent="0.25">
      <c r="B101" s="163"/>
      <c r="C101" s="154"/>
      <c r="D101" s="154">
        <v>412</v>
      </c>
      <c r="E101" s="154"/>
      <c r="F101" s="173" t="s">
        <v>277</v>
      </c>
      <c r="G101" s="155"/>
      <c r="H101" s="155"/>
      <c r="I101" s="174"/>
      <c r="J101" s="155">
        <v>700</v>
      </c>
      <c r="K101" s="156"/>
      <c r="L101" s="156"/>
    </row>
    <row r="102" spans="2:12" ht="15.75" x14ac:dyDescent="0.25">
      <c r="B102" s="163"/>
      <c r="C102" s="154"/>
      <c r="D102" s="154"/>
      <c r="E102" s="154"/>
      <c r="F102" s="173"/>
      <c r="G102" s="155"/>
      <c r="H102" s="155"/>
      <c r="I102" s="174"/>
      <c r="J102" s="155"/>
      <c r="K102" s="156"/>
      <c r="L102" s="156"/>
    </row>
    <row r="103" spans="2:12" ht="31.5" x14ac:dyDescent="0.25">
      <c r="B103" s="163"/>
      <c r="C103" s="154">
        <v>42</v>
      </c>
      <c r="D103" s="154"/>
      <c r="E103" s="154"/>
      <c r="F103" s="173" t="s">
        <v>133</v>
      </c>
      <c r="G103" s="155">
        <v>1155</v>
      </c>
      <c r="H103" s="155"/>
      <c r="I103" s="174">
        <v>7833</v>
      </c>
      <c r="J103" s="155">
        <v>345</v>
      </c>
      <c r="K103" s="156"/>
      <c r="L103" s="156"/>
    </row>
    <row r="104" spans="2:12" ht="15.75" x14ac:dyDescent="0.25">
      <c r="B104" s="163"/>
      <c r="C104" s="163"/>
      <c r="D104" s="157">
        <v>422</v>
      </c>
      <c r="E104" s="157"/>
      <c r="F104" s="157" t="s">
        <v>134</v>
      </c>
      <c r="G104" s="158">
        <v>600</v>
      </c>
      <c r="H104" s="158">
        <f t="shared" ref="H104:I104" si="27">SUM(H105:H108)</f>
        <v>0</v>
      </c>
      <c r="I104" s="158">
        <f t="shared" si="27"/>
        <v>0</v>
      </c>
      <c r="J104" s="158">
        <v>345</v>
      </c>
      <c r="K104" s="159">
        <f t="shared" si="14"/>
        <v>57.499999999999993</v>
      </c>
      <c r="L104" s="159"/>
    </row>
    <row r="105" spans="2:12" ht="15.75" x14ac:dyDescent="0.25">
      <c r="B105" s="163"/>
      <c r="C105" s="163"/>
      <c r="D105" s="157"/>
      <c r="E105" s="157">
        <v>4221</v>
      </c>
      <c r="F105" s="157" t="s">
        <v>135</v>
      </c>
      <c r="G105" s="158">
        <v>600</v>
      </c>
      <c r="H105" s="158"/>
      <c r="I105" s="175"/>
      <c r="J105" s="141">
        <v>345</v>
      </c>
      <c r="K105" s="159">
        <f t="shared" si="14"/>
        <v>57.499999999999993</v>
      </c>
      <c r="L105" s="159"/>
    </row>
    <row r="106" spans="2:12" ht="15.75" x14ac:dyDescent="0.25">
      <c r="B106" s="163"/>
      <c r="C106" s="163"/>
      <c r="D106" s="157"/>
      <c r="E106" s="157">
        <v>4222</v>
      </c>
      <c r="F106" s="157" t="s">
        <v>136</v>
      </c>
      <c r="G106" s="158"/>
      <c r="H106" s="158"/>
      <c r="I106" s="175"/>
      <c r="J106" s="141"/>
      <c r="K106" s="159"/>
      <c r="L106" s="159"/>
    </row>
    <row r="107" spans="2:12" ht="15.75" x14ac:dyDescent="0.25">
      <c r="B107" s="163"/>
      <c r="C107" s="163"/>
      <c r="D107" s="157"/>
      <c r="E107" s="157">
        <v>4224</v>
      </c>
      <c r="F107" s="157" t="s">
        <v>198</v>
      </c>
      <c r="G107" s="158"/>
      <c r="H107" s="158"/>
      <c r="I107" s="175"/>
      <c r="J107" s="141"/>
      <c r="K107" s="159" t="e">
        <f t="shared" si="14"/>
        <v>#DIV/0!</v>
      </c>
      <c r="L107" s="159"/>
    </row>
    <row r="108" spans="2:12" ht="15.75" x14ac:dyDescent="0.25">
      <c r="B108" s="163"/>
      <c r="C108" s="163"/>
      <c r="D108" s="157"/>
      <c r="E108" s="157">
        <v>4227</v>
      </c>
      <c r="F108" s="157" t="s">
        <v>137</v>
      </c>
      <c r="G108" s="158"/>
      <c r="H108" s="158"/>
      <c r="I108" s="175"/>
      <c r="J108" s="141"/>
      <c r="K108" s="159" t="e">
        <f t="shared" si="14"/>
        <v>#DIV/0!</v>
      </c>
      <c r="L108" s="159"/>
    </row>
    <row r="109" spans="2:12" ht="15.75" x14ac:dyDescent="0.25">
      <c r="B109" s="163"/>
      <c r="C109" s="163"/>
      <c r="D109" s="157">
        <v>424</v>
      </c>
      <c r="E109" s="157"/>
      <c r="F109" s="157" t="s">
        <v>139</v>
      </c>
      <c r="G109" s="158">
        <f>G110</f>
        <v>555</v>
      </c>
      <c r="H109" s="158">
        <f t="shared" ref="H109:I109" si="28">H110</f>
        <v>0</v>
      </c>
      <c r="I109" s="158">
        <f t="shared" si="28"/>
        <v>0</v>
      </c>
      <c r="J109" s="158">
        <v>364</v>
      </c>
      <c r="K109" s="159">
        <f t="shared" si="14"/>
        <v>65.585585585585576</v>
      </c>
      <c r="L109" s="159"/>
    </row>
    <row r="110" spans="2:12" ht="15.75" x14ac:dyDescent="0.25">
      <c r="B110" s="163"/>
      <c r="C110" s="163"/>
      <c r="D110" s="157"/>
      <c r="E110" s="157">
        <v>4241</v>
      </c>
      <c r="F110" s="157" t="s">
        <v>138</v>
      </c>
      <c r="G110" s="158">
        <v>555</v>
      </c>
      <c r="H110" s="158"/>
      <c r="I110" s="175"/>
      <c r="J110" s="141">
        <v>364</v>
      </c>
      <c r="K110" s="159">
        <f t="shared" si="14"/>
        <v>65.585585585585576</v>
      </c>
      <c r="L110" s="159"/>
    </row>
    <row r="111" spans="2:12" ht="15.75" x14ac:dyDescent="0.25">
      <c r="B111" s="163"/>
      <c r="C111" s="163"/>
      <c r="D111" s="157">
        <v>426</v>
      </c>
      <c r="E111" s="157"/>
      <c r="F111" s="157" t="s">
        <v>140</v>
      </c>
      <c r="G111" s="158">
        <f>SUM(G112:G113)</f>
        <v>0</v>
      </c>
      <c r="H111" s="158">
        <f t="shared" ref="H111:J111" si="29">SUM(H112:H113)</f>
        <v>0</v>
      </c>
      <c r="I111" s="158">
        <f t="shared" si="29"/>
        <v>0</v>
      </c>
      <c r="J111" s="158">
        <f t="shared" si="29"/>
        <v>0</v>
      </c>
      <c r="K111" s="159" t="e">
        <f t="shared" si="14"/>
        <v>#DIV/0!</v>
      </c>
      <c r="L111" s="159"/>
    </row>
    <row r="112" spans="2:12" ht="15.75" x14ac:dyDescent="0.25">
      <c r="B112" s="163"/>
      <c r="C112" s="163"/>
      <c r="D112" s="157"/>
      <c r="E112" s="157">
        <v>4262</v>
      </c>
      <c r="F112" s="157" t="s">
        <v>141</v>
      </c>
      <c r="G112" s="158"/>
      <c r="H112" s="158"/>
      <c r="I112" s="175"/>
      <c r="J112" s="141"/>
      <c r="K112" s="159" t="e">
        <f t="shared" si="14"/>
        <v>#DIV/0!</v>
      </c>
      <c r="L112" s="159"/>
    </row>
    <row r="113" spans="2:12" ht="15.75" x14ac:dyDescent="0.25">
      <c r="B113" s="163"/>
      <c r="C113" s="163"/>
      <c r="D113" s="157"/>
      <c r="E113" s="157">
        <v>4263</v>
      </c>
      <c r="F113" s="157" t="s">
        <v>142</v>
      </c>
      <c r="G113" s="158"/>
      <c r="H113" s="158"/>
      <c r="I113" s="175"/>
      <c r="J113" s="141"/>
      <c r="K113" s="159" t="e">
        <f t="shared" ref="K113:K115" si="30">J113/G113*100</f>
        <v>#DIV/0!</v>
      </c>
      <c r="L113" s="159"/>
    </row>
    <row r="114" spans="2:12" ht="15.75" x14ac:dyDescent="0.25">
      <c r="B114" s="163"/>
      <c r="C114" s="154">
        <v>45</v>
      </c>
      <c r="D114" s="161"/>
      <c r="E114" s="161"/>
      <c r="F114" s="161" t="s">
        <v>143</v>
      </c>
      <c r="G114" s="155">
        <f>G115</f>
        <v>0</v>
      </c>
      <c r="H114" s="155"/>
      <c r="I114" s="174"/>
      <c r="J114" s="155">
        <f>J115</f>
        <v>0</v>
      </c>
      <c r="K114" s="156" t="e">
        <f t="shared" si="30"/>
        <v>#DIV/0!</v>
      </c>
      <c r="L114" s="156" t="e">
        <f t="shared" ref="L114" si="31">J114/I114*100</f>
        <v>#DIV/0!</v>
      </c>
    </row>
    <row r="115" spans="2:12" ht="15.75" x14ac:dyDescent="0.25">
      <c r="B115" s="163"/>
      <c r="C115" s="163"/>
      <c r="D115" s="157">
        <v>451</v>
      </c>
      <c r="E115" s="157"/>
      <c r="F115" s="157" t="s">
        <v>144</v>
      </c>
      <c r="G115" s="158">
        <f>G116</f>
        <v>0</v>
      </c>
      <c r="H115" s="158">
        <f t="shared" ref="H115:J115" si="32">H116</f>
        <v>0</v>
      </c>
      <c r="I115" s="158">
        <f t="shared" si="32"/>
        <v>0</v>
      </c>
      <c r="J115" s="158">
        <f t="shared" si="32"/>
        <v>0</v>
      </c>
      <c r="K115" s="159" t="e">
        <f t="shared" si="30"/>
        <v>#DIV/0!</v>
      </c>
      <c r="L115" s="159"/>
    </row>
    <row r="116" spans="2:12" ht="15.75" x14ac:dyDescent="0.25">
      <c r="B116" s="163"/>
      <c r="C116" s="163"/>
      <c r="D116" s="157"/>
      <c r="E116" s="157">
        <v>4511</v>
      </c>
      <c r="F116" s="157" t="s">
        <v>144</v>
      </c>
      <c r="G116" s="158"/>
      <c r="H116" s="158"/>
      <c r="I116" s="175"/>
      <c r="J116" s="141"/>
      <c r="K116" s="141"/>
      <c r="L116" s="141"/>
    </row>
    <row r="117" spans="2:12" ht="15.75" x14ac:dyDescent="0.25">
      <c r="B117" s="163"/>
      <c r="C117" s="163" t="s">
        <v>15</v>
      </c>
      <c r="D117" s="157"/>
      <c r="E117" s="157"/>
      <c r="F117" s="157"/>
      <c r="G117" s="158"/>
      <c r="H117" s="158"/>
      <c r="I117" s="175"/>
      <c r="J117" s="141"/>
      <c r="K117" s="141"/>
      <c r="L117" s="141"/>
    </row>
    <row r="118" spans="2:12" x14ac:dyDescent="0.25">
      <c r="B118" s="34"/>
      <c r="C118" s="34"/>
      <c r="D118" s="35"/>
      <c r="E118" s="35"/>
      <c r="F118" s="35"/>
      <c r="G118" s="36"/>
      <c r="H118" s="36"/>
      <c r="I118" s="37"/>
      <c r="J118" s="38"/>
      <c r="K118" s="38"/>
      <c r="L118" s="38"/>
    </row>
  </sheetData>
  <mergeCells count="7">
    <mergeCell ref="B8:F8"/>
    <mergeCell ref="B9:F9"/>
    <mergeCell ref="B41:F41"/>
    <mergeCell ref="B42:F42"/>
    <mergeCell ref="B2:L2"/>
    <mergeCell ref="B4:L4"/>
    <mergeCell ref="B6:L6"/>
  </mergeCells>
  <pageMargins left="0.23622047244094488" right="0.23622047244094488" top="0.74803149606299213" bottom="0.74803149606299213" header="0.31496062992125984" footer="0.31496062992125984"/>
  <pageSetup paperSize="9" scale="35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F14" sqref="F1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1:9" ht="18" x14ac:dyDescent="0.25">
      <c r="B1" s="13"/>
      <c r="C1" s="13"/>
      <c r="D1" s="13"/>
      <c r="E1" s="13"/>
      <c r="F1" s="2"/>
      <c r="G1" s="2"/>
      <c r="H1" s="2"/>
    </row>
    <row r="2" spans="1:9" ht="15.75" customHeight="1" x14ac:dyDescent="0.25">
      <c r="B2" s="207" t="s">
        <v>41</v>
      </c>
      <c r="C2" s="207"/>
      <c r="D2" s="207"/>
      <c r="E2" s="207"/>
      <c r="F2" s="207"/>
      <c r="G2" s="207"/>
      <c r="H2" s="207"/>
    </row>
    <row r="3" spans="1:9" ht="18" x14ac:dyDescent="0.25">
      <c r="B3" s="13"/>
      <c r="C3" s="13"/>
      <c r="D3" s="13"/>
      <c r="E3" s="13"/>
      <c r="F3" s="2"/>
      <c r="G3" s="2"/>
      <c r="H3" s="2"/>
    </row>
    <row r="4" spans="1:9" ht="93" x14ac:dyDescent="0.35">
      <c r="B4" s="95" t="s">
        <v>7</v>
      </c>
      <c r="C4" s="95" t="s">
        <v>246</v>
      </c>
      <c r="D4" s="95" t="s">
        <v>70</v>
      </c>
      <c r="E4" s="95" t="s">
        <v>268</v>
      </c>
      <c r="F4" s="95" t="s">
        <v>265</v>
      </c>
      <c r="G4" s="95" t="s">
        <v>16</v>
      </c>
      <c r="H4" s="95" t="s">
        <v>51</v>
      </c>
      <c r="I4" s="96"/>
    </row>
    <row r="5" spans="1:9" ht="46.5" x14ac:dyDescent="0.35">
      <c r="B5" s="95">
        <v>1</v>
      </c>
      <c r="C5" s="95"/>
      <c r="D5" s="95">
        <v>3</v>
      </c>
      <c r="E5" s="95">
        <v>4</v>
      </c>
      <c r="F5" s="95">
        <v>5</v>
      </c>
      <c r="G5" s="95" t="s">
        <v>18</v>
      </c>
      <c r="H5" s="95" t="s">
        <v>19</v>
      </c>
      <c r="I5" s="96"/>
    </row>
    <row r="6" spans="1:9" ht="23.25" x14ac:dyDescent="0.35">
      <c r="A6" s="32"/>
      <c r="B6" s="97" t="s">
        <v>40</v>
      </c>
      <c r="C6" s="98">
        <f>C7+C10+C12+C14+C16+C19+C22+C24</f>
        <v>982265</v>
      </c>
      <c r="D6" s="98">
        <f>D7+D10+D12+D16+D19+D22+D24</f>
        <v>0</v>
      </c>
      <c r="E6" s="98">
        <f>E7+E10+E12+E14+E16+E18+E19+E22+E24</f>
        <v>1192859</v>
      </c>
      <c r="F6" s="98">
        <f>F7+F10+F12+F14+F16+F19+F22+F24</f>
        <v>1074651.22</v>
      </c>
      <c r="G6" s="99">
        <f>F6/C6*100</f>
        <v>109.4054272523199</v>
      </c>
      <c r="H6" s="99">
        <f>F6/E6*100</f>
        <v>90.090381176652059</v>
      </c>
      <c r="I6" s="96"/>
    </row>
    <row r="7" spans="1:9" ht="46.5" x14ac:dyDescent="0.35">
      <c r="B7" s="100" t="s">
        <v>38</v>
      </c>
      <c r="C7" s="101">
        <v>5728</v>
      </c>
      <c r="D7" s="101"/>
      <c r="E7" s="101">
        <v>7700</v>
      </c>
      <c r="F7" s="102">
        <v>5003</v>
      </c>
      <c r="G7" s="99">
        <f t="shared" ref="G7:G44" si="0">F7/C7*100</f>
        <v>87.342877094972067</v>
      </c>
      <c r="H7" s="99">
        <f t="shared" ref="H7:H23" si="1">F7/E7*100</f>
        <v>64.974025974025977</v>
      </c>
      <c r="I7" s="96"/>
    </row>
    <row r="8" spans="1:9" ht="46.5" x14ac:dyDescent="0.35">
      <c r="B8" s="103" t="s">
        <v>37</v>
      </c>
      <c r="C8" s="104">
        <v>0</v>
      </c>
      <c r="D8" s="104"/>
      <c r="E8" s="104">
        <v>7700</v>
      </c>
      <c r="F8" s="105">
        <v>5003</v>
      </c>
      <c r="G8" s="99" t="e">
        <f t="shared" si="0"/>
        <v>#DIV/0!</v>
      </c>
      <c r="H8" s="99">
        <f t="shared" si="1"/>
        <v>64.974025974025977</v>
      </c>
      <c r="I8" s="96"/>
    </row>
    <row r="9" spans="1:9" ht="23.25" x14ac:dyDescent="0.35">
      <c r="B9" s="103"/>
      <c r="C9" s="104">
        <v>5728</v>
      </c>
      <c r="D9" s="104"/>
      <c r="E9" s="104"/>
      <c r="F9" s="105"/>
      <c r="G9" s="99"/>
      <c r="H9" s="99"/>
      <c r="I9" s="96"/>
    </row>
    <row r="10" spans="1:9" ht="23.25" x14ac:dyDescent="0.35">
      <c r="B10" s="100" t="s">
        <v>33</v>
      </c>
      <c r="C10" s="101">
        <v>22968</v>
      </c>
      <c r="D10" s="101"/>
      <c r="E10" s="101">
        <v>27055</v>
      </c>
      <c r="F10" s="102">
        <v>27084</v>
      </c>
      <c r="G10" s="99">
        <f t="shared" si="0"/>
        <v>117.92058516196447</v>
      </c>
      <c r="H10" s="99">
        <f t="shared" si="1"/>
        <v>100.10718905932362</v>
      </c>
      <c r="I10" s="96"/>
    </row>
    <row r="11" spans="1:9" ht="23.25" x14ac:dyDescent="0.35">
      <c r="B11" s="106" t="s">
        <v>151</v>
      </c>
      <c r="C11" s="104">
        <v>22968</v>
      </c>
      <c r="D11" s="104"/>
      <c r="E11" s="104">
        <v>27055</v>
      </c>
      <c r="F11" s="105">
        <v>27084</v>
      </c>
      <c r="G11" s="99">
        <f t="shared" si="0"/>
        <v>117.92058516196447</v>
      </c>
      <c r="H11" s="99">
        <f t="shared" si="1"/>
        <v>100.10718905932362</v>
      </c>
      <c r="I11" s="96"/>
    </row>
    <row r="12" spans="1:9" ht="46.5" x14ac:dyDescent="0.35">
      <c r="B12" s="100" t="s">
        <v>148</v>
      </c>
      <c r="C12" s="101">
        <v>557</v>
      </c>
      <c r="D12" s="101"/>
      <c r="E12" s="107">
        <v>500</v>
      </c>
      <c r="F12" s="102">
        <v>394</v>
      </c>
      <c r="G12" s="99">
        <f t="shared" si="0"/>
        <v>70.736086175942546</v>
      </c>
      <c r="H12" s="99">
        <f t="shared" si="1"/>
        <v>78.8</v>
      </c>
      <c r="I12" s="96"/>
    </row>
    <row r="13" spans="1:9" ht="46.5" x14ac:dyDescent="0.35">
      <c r="B13" s="108" t="s">
        <v>150</v>
      </c>
      <c r="C13" s="104">
        <v>557</v>
      </c>
      <c r="D13" s="104"/>
      <c r="E13" s="109">
        <v>500</v>
      </c>
      <c r="F13" s="105">
        <v>394</v>
      </c>
      <c r="G13" s="99">
        <f t="shared" si="0"/>
        <v>70.736086175942546</v>
      </c>
      <c r="H13" s="99">
        <f t="shared" si="1"/>
        <v>78.8</v>
      </c>
      <c r="I13" s="96"/>
    </row>
    <row r="14" spans="1:9" ht="46.5" x14ac:dyDescent="0.35">
      <c r="B14" s="100" t="s">
        <v>249</v>
      </c>
      <c r="C14" s="110">
        <v>44964</v>
      </c>
      <c r="D14" s="104"/>
      <c r="E14" s="111">
        <v>44500</v>
      </c>
      <c r="F14" s="178">
        <v>44724</v>
      </c>
      <c r="G14" s="99">
        <f t="shared" si="0"/>
        <v>99.466239658393391</v>
      </c>
      <c r="H14" s="99">
        <f t="shared" si="1"/>
        <v>100.50337078651685</v>
      </c>
      <c r="I14" s="96"/>
    </row>
    <row r="15" spans="1:9" ht="46.5" x14ac:dyDescent="0.35">
      <c r="B15" s="108" t="s">
        <v>248</v>
      </c>
      <c r="C15" s="104">
        <v>44964</v>
      </c>
      <c r="D15" s="104"/>
      <c r="E15" s="109">
        <v>44500</v>
      </c>
      <c r="F15" s="105">
        <v>44724</v>
      </c>
      <c r="G15" s="99">
        <f t="shared" si="0"/>
        <v>99.466239658393391</v>
      </c>
      <c r="H15" s="99">
        <f t="shared" si="1"/>
        <v>100.50337078651685</v>
      </c>
      <c r="I15" s="96"/>
    </row>
    <row r="16" spans="1:9" ht="23.25" x14ac:dyDescent="0.35">
      <c r="B16" s="100" t="s">
        <v>149</v>
      </c>
      <c r="C16" s="101">
        <v>867442</v>
      </c>
      <c r="D16" s="101"/>
      <c r="E16" s="107">
        <v>1070250</v>
      </c>
      <c r="F16" s="102">
        <v>955151</v>
      </c>
      <c r="G16" s="99">
        <f t="shared" si="0"/>
        <v>110.11122357460211</v>
      </c>
      <c r="H16" s="99">
        <f t="shared" si="1"/>
        <v>89.245596823172164</v>
      </c>
      <c r="I16" s="96"/>
    </row>
    <row r="17" spans="2:9" ht="23.25" x14ac:dyDescent="0.35">
      <c r="B17" s="108" t="s">
        <v>152</v>
      </c>
      <c r="C17" s="104">
        <v>867442</v>
      </c>
      <c r="D17" s="104"/>
      <c r="E17" s="109">
        <v>1070250</v>
      </c>
      <c r="F17" s="105">
        <v>955151</v>
      </c>
      <c r="G17" s="99">
        <f t="shared" si="0"/>
        <v>110.11122357460211</v>
      </c>
      <c r="H17" s="99">
        <f t="shared" si="1"/>
        <v>89.245596823172164</v>
      </c>
      <c r="I17" s="96"/>
    </row>
    <row r="18" spans="2:9" ht="46.5" x14ac:dyDescent="0.35">
      <c r="B18" s="108" t="s">
        <v>269</v>
      </c>
      <c r="C18" s="104"/>
      <c r="D18" s="104"/>
      <c r="E18" s="109">
        <v>225</v>
      </c>
      <c r="F18" s="105"/>
      <c r="G18" s="99"/>
      <c r="H18" s="99">
        <f t="shared" si="1"/>
        <v>0</v>
      </c>
      <c r="I18" s="96"/>
    </row>
    <row r="19" spans="2:9" ht="23.25" x14ac:dyDescent="0.35">
      <c r="B19" s="100" t="s">
        <v>153</v>
      </c>
      <c r="C19" s="101">
        <v>1755</v>
      </c>
      <c r="D19" s="101"/>
      <c r="E19" s="107">
        <v>2610</v>
      </c>
      <c r="F19" s="102">
        <v>2610</v>
      </c>
      <c r="G19" s="99">
        <f t="shared" si="0"/>
        <v>148.71794871794873</v>
      </c>
      <c r="H19" s="99">
        <f t="shared" si="1"/>
        <v>100</v>
      </c>
      <c r="I19" s="96"/>
    </row>
    <row r="20" spans="2:9" ht="23.25" x14ac:dyDescent="0.35">
      <c r="B20" s="108" t="s">
        <v>152</v>
      </c>
      <c r="C20" s="104"/>
      <c r="D20" s="104"/>
      <c r="E20" s="109"/>
      <c r="F20" s="105"/>
      <c r="G20" s="99" t="e">
        <f t="shared" si="0"/>
        <v>#DIV/0!</v>
      </c>
      <c r="H20" s="99" t="e">
        <f t="shared" si="1"/>
        <v>#DIV/0!</v>
      </c>
      <c r="I20" s="96"/>
    </row>
    <row r="21" spans="2:9" ht="23.25" x14ac:dyDescent="0.35">
      <c r="B21" s="108" t="s">
        <v>154</v>
      </c>
      <c r="C21" s="104">
        <v>1755</v>
      </c>
      <c r="D21" s="104"/>
      <c r="E21" s="109">
        <v>2610</v>
      </c>
      <c r="F21" s="105">
        <v>2610</v>
      </c>
      <c r="G21" s="99">
        <f t="shared" si="0"/>
        <v>148.71794871794873</v>
      </c>
      <c r="H21" s="99">
        <f t="shared" si="1"/>
        <v>100</v>
      </c>
      <c r="I21" s="96"/>
    </row>
    <row r="22" spans="2:9" ht="69.75" x14ac:dyDescent="0.35">
      <c r="B22" s="112" t="s">
        <v>158</v>
      </c>
      <c r="C22" s="101"/>
      <c r="D22" s="101"/>
      <c r="E22" s="174"/>
      <c r="F22" s="102"/>
      <c r="G22" s="99" t="e">
        <f t="shared" si="0"/>
        <v>#DIV/0!</v>
      </c>
      <c r="H22" s="99" t="e">
        <f t="shared" si="1"/>
        <v>#DIV/0!</v>
      </c>
      <c r="I22" s="96"/>
    </row>
    <row r="23" spans="2:9" ht="46.5" x14ac:dyDescent="0.35">
      <c r="B23" s="113" t="s">
        <v>155</v>
      </c>
      <c r="C23" s="158"/>
      <c r="D23" s="104"/>
      <c r="E23" s="109"/>
      <c r="F23" s="105"/>
      <c r="G23" s="99" t="e">
        <f t="shared" si="0"/>
        <v>#DIV/0!</v>
      </c>
      <c r="H23" s="99" t="e">
        <f t="shared" si="1"/>
        <v>#DIV/0!</v>
      </c>
      <c r="I23" s="96"/>
    </row>
    <row r="24" spans="2:9" ht="23.25" x14ac:dyDescent="0.35">
      <c r="B24" s="112" t="s">
        <v>156</v>
      </c>
      <c r="C24" s="101">
        <v>38851</v>
      </c>
      <c r="D24" s="101"/>
      <c r="E24" s="107">
        <v>40019</v>
      </c>
      <c r="F24" s="102">
        <v>39685.22</v>
      </c>
      <c r="G24" s="99">
        <f t="shared" si="0"/>
        <v>102.14722915755064</v>
      </c>
      <c r="H24" s="114">
        <f t="shared" ref="H24:H44" si="2">F24/E24*100</f>
        <v>99.165946175566617</v>
      </c>
      <c r="I24" s="96"/>
    </row>
    <row r="25" spans="2:9" ht="36" customHeight="1" x14ac:dyDescent="0.35">
      <c r="B25" s="108" t="s">
        <v>157</v>
      </c>
      <c r="C25" s="104">
        <v>38851</v>
      </c>
      <c r="D25" s="104"/>
      <c r="E25" s="109">
        <v>40019</v>
      </c>
      <c r="F25" s="105">
        <v>39685.22</v>
      </c>
      <c r="G25" s="99">
        <f t="shared" si="0"/>
        <v>102.14722915755064</v>
      </c>
      <c r="H25" s="115">
        <f t="shared" si="2"/>
        <v>99.165946175566617</v>
      </c>
      <c r="I25" s="96"/>
    </row>
    <row r="26" spans="2:9" ht="24" customHeight="1" x14ac:dyDescent="0.35">
      <c r="B26" s="97" t="s">
        <v>39</v>
      </c>
      <c r="C26" s="98">
        <f>C27+C29+C31+C33+C35+C38+C41+C43</f>
        <v>942246</v>
      </c>
      <c r="D26" s="98">
        <f t="shared" ref="D26" si="3">D27+D29+D31+D35+D38+D41+D43</f>
        <v>0</v>
      </c>
      <c r="E26" s="98">
        <f>E27+E29+E31+E33+E35+E37+E38+E41+E43</f>
        <v>1192159</v>
      </c>
      <c r="F26" s="98">
        <f>F27+F29+F31+F33+F35+F38+F41+F43</f>
        <v>1113558</v>
      </c>
      <c r="G26" s="99">
        <f t="shared" si="0"/>
        <v>118.18123929419706</v>
      </c>
      <c r="H26" s="99">
        <f t="shared" si="2"/>
        <v>93.406835833139709</v>
      </c>
      <c r="I26" s="96"/>
    </row>
    <row r="27" spans="2:9" ht="28.9" customHeight="1" x14ac:dyDescent="0.35">
      <c r="B27" s="100" t="s">
        <v>38</v>
      </c>
      <c r="C27" s="101">
        <v>5728</v>
      </c>
      <c r="D27" s="101"/>
      <c r="E27" s="101">
        <v>7000</v>
      </c>
      <c r="F27" s="102">
        <v>5003</v>
      </c>
      <c r="G27" s="99">
        <f t="shared" si="0"/>
        <v>87.342877094972067</v>
      </c>
      <c r="H27" s="114">
        <f t="shared" si="2"/>
        <v>71.471428571428575</v>
      </c>
      <c r="I27" s="96"/>
    </row>
    <row r="28" spans="2:9" ht="46.5" x14ac:dyDescent="0.35">
      <c r="B28" s="103" t="s">
        <v>37</v>
      </c>
      <c r="C28" s="104">
        <v>5728</v>
      </c>
      <c r="D28" s="104"/>
      <c r="E28" s="104">
        <v>7700</v>
      </c>
      <c r="F28" s="105">
        <v>5003</v>
      </c>
      <c r="G28" s="99">
        <f t="shared" si="0"/>
        <v>87.342877094972067</v>
      </c>
      <c r="H28" s="115">
        <f t="shared" si="2"/>
        <v>64.974025974025977</v>
      </c>
      <c r="I28" s="96"/>
    </row>
    <row r="29" spans="2:9" ht="23.25" x14ac:dyDescent="0.35">
      <c r="B29" s="116" t="s">
        <v>33</v>
      </c>
      <c r="C29" s="101">
        <v>21800</v>
      </c>
      <c r="D29" s="101"/>
      <c r="E29" s="101">
        <v>27055</v>
      </c>
      <c r="F29" s="102">
        <v>24876</v>
      </c>
      <c r="G29" s="99">
        <f t="shared" si="0"/>
        <v>114.11009174311926</v>
      </c>
      <c r="H29" s="114">
        <f t="shared" si="2"/>
        <v>91.946035852892265</v>
      </c>
      <c r="I29" s="96"/>
    </row>
    <row r="30" spans="2:9" ht="23.25" x14ac:dyDescent="0.35">
      <c r="B30" s="106" t="s">
        <v>151</v>
      </c>
      <c r="C30" s="104">
        <v>21800</v>
      </c>
      <c r="D30" s="104"/>
      <c r="E30" s="104">
        <v>27055</v>
      </c>
      <c r="F30" s="141">
        <v>24876</v>
      </c>
      <c r="G30" s="99">
        <f t="shared" si="0"/>
        <v>114.11009174311926</v>
      </c>
      <c r="H30" s="115">
        <f t="shared" si="2"/>
        <v>91.946035852892265</v>
      </c>
      <c r="I30" s="96"/>
    </row>
    <row r="31" spans="2:9" ht="46.5" x14ac:dyDescent="0.35">
      <c r="B31" s="100" t="s">
        <v>148</v>
      </c>
      <c r="C31" s="101">
        <v>557</v>
      </c>
      <c r="D31" s="101"/>
      <c r="E31" s="107">
        <v>500</v>
      </c>
      <c r="F31" s="102">
        <v>394</v>
      </c>
      <c r="G31" s="99">
        <f t="shared" si="0"/>
        <v>70.736086175942546</v>
      </c>
      <c r="H31" s="114">
        <f t="shared" si="2"/>
        <v>78.8</v>
      </c>
      <c r="I31" s="96"/>
    </row>
    <row r="32" spans="2:9" ht="46.5" x14ac:dyDescent="0.35">
      <c r="B32" s="108" t="s">
        <v>150</v>
      </c>
      <c r="C32" s="104">
        <v>557</v>
      </c>
      <c r="D32" s="104"/>
      <c r="E32" s="109">
        <v>500</v>
      </c>
      <c r="F32" s="105">
        <v>394</v>
      </c>
      <c r="G32" s="99">
        <f t="shared" si="0"/>
        <v>70.736086175942546</v>
      </c>
      <c r="H32" s="115">
        <f t="shared" si="2"/>
        <v>78.8</v>
      </c>
      <c r="I32" s="96"/>
    </row>
    <row r="33" spans="2:9" ht="46.5" x14ac:dyDescent="0.35">
      <c r="B33" s="100" t="s">
        <v>249</v>
      </c>
      <c r="C33" s="104">
        <v>44964</v>
      </c>
      <c r="D33" s="104"/>
      <c r="E33" s="109">
        <v>44500</v>
      </c>
      <c r="F33" s="105">
        <v>44500</v>
      </c>
      <c r="G33" s="99">
        <f t="shared" si="0"/>
        <v>98.968063339560544</v>
      </c>
      <c r="H33" s="115">
        <f t="shared" si="2"/>
        <v>100</v>
      </c>
      <c r="I33" s="96"/>
    </row>
    <row r="34" spans="2:9" ht="46.5" x14ac:dyDescent="0.35">
      <c r="B34" s="108" t="s">
        <v>248</v>
      </c>
      <c r="C34" s="104">
        <v>44964</v>
      </c>
      <c r="D34" s="104"/>
      <c r="E34" s="109">
        <v>44500</v>
      </c>
      <c r="F34" s="105">
        <v>44500</v>
      </c>
      <c r="G34" s="99">
        <f t="shared" si="0"/>
        <v>98.968063339560544</v>
      </c>
      <c r="H34" s="115">
        <f t="shared" si="2"/>
        <v>100</v>
      </c>
      <c r="I34" s="96"/>
    </row>
    <row r="35" spans="2:9" ht="23.25" x14ac:dyDescent="0.35">
      <c r="B35" s="100" t="s">
        <v>149</v>
      </c>
      <c r="C35" s="101">
        <v>867442</v>
      </c>
      <c r="D35" s="101"/>
      <c r="E35" s="107">
        <v>1070250</v>
      </c>
      <c r="F35" s="102">
        <v>1036175</v>
      </c>
      <c r="G35" s="99">
        <f t="shared" si="0"/>
        <v>119.4517904367093</v>
      </c>
      <c r="H35" s="114">
        <f t="shared" si="2"/>
        <v>96.81616444755899</v>
      </c>
      <c r="I35" s="96"/>
    </row>
    <row r="36" spans="2:9" ht="23.25" x14ac:dyDescent="0.35">
      <c r="B36" s="108" t="s">
        <v>152</v>
      </c>
      <c r="C36" s="104">
        <v>867442</v>
      </c>
      <c r="D36" s="104"/>
      <c r="E36" s="109">
        <v>1070250</v>
      </c>
      <c r="F36" s="105">
        <v>1036175</v>
      </c>
      <c r="G36" s="99">
        <f t="shared" si="0"/>
        <v>119.4517904367093</v>
      </c>
      <c r="H36" s="115">
        <f t="shared" si="2"/>
        <v>96.81616444755899</v>
      </c>
      <c r="I36" s="96"/>
    </row>
    <row r="37" spans="2:9" ht="46.5" x14ac:dyDescent="0.35">
      <c r="B37" s="108" t="s">
        <v>269</v>
      </c>
      <c r="C37" s="104"/>
      <c r="D37" s="104"/>
      <c r="E37" s="109">
        <v>225</v>
      </c>
      <c r="F37" s="105"/>
      <c r="G37" s="99"/>
      <c r="H37" s="115"/>
      <c r="I37" s="96"/>
    </row>
    <row r="38" spans="2:9" ht="23.25" x14ac:dyDescent="0.35">
      <c r="B38" s="112" t="s">
        <v>153</v>
      </c>
      <c r="C38" s="101">
        <v>1755</v>
      </c>
      <c r="D38" s="101"/>
      <c r="E38" s="107">
        <v>2610</v>
      </c>
      <c r="F38" s="102">
        <v>2610</v>
      </c>
      <c r="G38" s="99">
        <f t="shared" si="0"/>
        <v>148.71794871794873</v>
      </c>
      <c r="H38" s="114">
        <f t="shared" si="2"/>
        <v>100</v>
      </c>
      <c r="I38" s="96"/>
    </row>
    <row r="39" spans="2:9" ht="23.25" x14ac:dyDescent="0.35">
      <c r="B39" s="108" t="s">
        <v>152</v>
      </c>
      <c r="C39" s="104"/>
      <c r="D39" s="104"/>
      <c r="E39" s="109"/>
      <c r="F39" s="105"/>
      <c r="G39" s="99" t="e">
        <f t="shared" si="0"/>
        <v>#DIV/0!</v>
      </c>
      <c r="H39" s="115"/>
      <c r="I39" s="96"/>
    </row>
    <row r="40" spans="2:9" ht="23.25" x14ac:dyDescent="0.35">
      <c r="B40" s="108" t="s">
        <v>154</v>
      </c>
      <c r="C40" s="104">
        <v>1755</v>
      </c>
      <c r="D40" s="104"/>
      <c r="E40" s="109">
        <v>2610</v>
      </c>
      <c r="F40" s="105">
        <v>2610</v>
      </c>
      <c r="G40" s="99">
        <f t="shared" si="0"/>
        <v>148.71794871794873</v>
      </c>
      <c r="H40" s="115">
        <f t="shared" si="2"/>
        <v>100</v>
      </c>
      <c r="I40" s="96"/>
    </row>
    <row r="41" spans="2:9" ht="69.75" x14ac:dyDescent="0.35">
      <c r="B41" s="112" t="s">
        <v>158</v>
      </c>
      <c r="C41" s="101"/>
      <c r="D41" s="101"/>
      <c r="E41" s="107"/>
      <c r="F41" s="102"/>
      <c r="G41" s="99" t="e">
        <f t="shared" si="0"/>
        <v>#DIV/0!</v>
      </c>
      <c r="H41" s="114" t="e">
        <f t="shared" si="2"/>
        <v>#DIV/0!</v>
      </c>
      <c r="I41" s="96"/>
    </row>
    <row r="42" spans="2:9" ht="46.5" x14ac:dyDescent="0.35">
      <c r="B42" s="108" t="s">
        <v>155</v>
      </c>
      <c r="C42" s="104"/>
      <c r="D42" s="104"/>
      <c r="E42" s="109"/>
      <c r="F42" s="105"/>
      <c r="G42" s="99" t="e">
        <f t="shared" si="0"/>
        <v>#DIV/0!</v>
      </c>
      <c r="H42" s="115" t="e">
        <f t="shared" si="2"/>
        <v>#DIV/0!</v>
      </c>
      <c r="I42" s="96"/>
    </row>
    <row r="43" spans="2:9" ht="23.25" x14ac:dyDescent="0.35">
      <c r="B43" s="112" t="s">
        <v>156</v>
      </c>
      <c r="C43" s="101"/>
      <c r="D43" s="101"/>
      <c r="E43" s="107">
        <v>40019</v>
      </c>
      <c r="F43" s="102"/>
      <c r="G43" s="99" t="e">
        <f t="shared" si="0"/>
        <v>#DIV/0!</v>
      </c>
      <c r="H43" s="114">
        <f t="shared" si="2"/>
        <v>0</v>
      </c>
      <c r="I43" s="96"/>
    </row>
    <row r="44" spans="2:9" ht="23.25" x14ac:dyDescent="0.35">
      <c r="B44" s="117" t="s">
        <v>157</v>
      </c>
      <c r="C44" s="104"/>
      <c r="D44" s="104"/>
      <c r="E44" s="109">
        <v>40019</v>
      </c>
      <c r="F44" s="105"/>
      <c r="G44" s="99" t="e">
        <f t="shared" si="0"/>
        <v>#DIV/0!</v>
      </c>
      <c r="H44" s="115">
        <f t="shared" si="2"/>
        <v>0</v>
      </c>
      <c r="I44" s="96"/>
    </row>
  </sheetData>
  <mergeCells count="1">
    <mergeCell ref="B2:H2"/>
  </mergeCells>
  <phoneticPr fontId="16" type="noConversion"/>
  <pageMargins left="0.7" right="0.7" top="0.75" bottom="0.75" header="0.3" footer="0.3"/>
  <pageSetup paperSize="9" scale="73" fitToHeight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"/>
  <sheetViews>
    <sheetView workbookViewId="0">
      <selection activeCell="F9" sqref="F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3"/>
      <c r="C1" s="13"/>
      <c r="D1" s="13"/>
      <c r="E1" s="13"/>
      <c r="F1" s="2"/>
      <c r="G1" s="2"/>
      <c r="H1" s="2"/>
    </row>
    <row r="2" spans="2:8" ht="15.75" customHeight="1" x14ac:dyDescent="0.25">
      <c r="B2" s="207" t="s">
        <v>50</v>
      </c>
      <c r="C2" s="207"/>
      <c r="D2" s="207"/>
      <c r="E2" s="207"/>
      <c r="F2" s="207"/>
      <c r="G2" s="207"/>
      <c r="H2" s="207"/>
    </row>
    <row r="3" spans="2:8" ht="18" x14ac:dyDescent="0.25">
      <c r="B3" s="13"/>
      <c r="C3" s="13"/>
      <c r="D3" s="13"/>
      <c r="E3" s="13"/>
      <c r="F3" s="2"/>
      <c r="G3" s="2"/>
      <c r="H3" s="2"/>
    </row>
    <row r="4" spans="2:8" ht="25.5" x14ac:dyDescent="0.25">
      <c r="B4" s="24" t="s">
        <v>7</v>
      </c>
      <c r="C4" s="24" t="s">
        <v>270</v>
      </c>
      <c r="D4" s="24" t="s">
        <v>70</v>
      </c>
      <c r="E4" s="24" t="s">
        <v>271</v>
      </c>
      <c r="F4" s="24" t="s">
        <v>272</v>
      </c>
      <c r="G4" s="24" t="s">
        <v>16</v>
      </c>
      <c r="H4" s="24" t="s">
        <v>51</v>
      </c>
    </row>
    <row r="5" spans="2:8" x14ac:dyDescent="0.25"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 t="s">
        <v>18</v>
      </c>
      <c r="H5" s="24" t="s">
        <v>266</v>
      </c>
    </row>
    <row r="6" spans="2:8" ht="15.75" customHeight="1" x14ac:dyDescent="0.25">
      <c r="B6" s="5" t="s">
        <v>39</v>
      </c>
      <c r="C6" s="3">
        <v>942246</v>
      </c>
      <c r="D6" s="3"/>
      <c r="E6" s="3">
        <v>1192159</v>
      </c>
      <c r="F6" s="39">
        <v>1113558</v>
      </c>
      <c r="G6" s="24">
        <v>127.6</v>
      </c>
      <c r="H6" s="24">
        <v>51.1</v>
      </c>
    </row>
    <row r="7" spans="2:8" ht="15.75" customHeight="1" x14ac:dyDescent="0.25">
      <c r="B7" s="5" t="s">
        <v>162</v>
      </c>
      <c r="C7" s="3">
        <v>942246</v>
      </c>
      <c r="D7" s="3"/>
      <c r="E7" s="3">
        <v>1192159</v>
      </c>
      <c r="F7" s="39">
        <v>1113558</v>
      </c>
      <c r="G7" s="24">
        <v>127.6</v>
      </c>
      <c r="H7" s="24">
        <v>51.1</v>
      </c>
    </row>
    <row r="8" spans="2:8" x14ac:dyDescent="0.25">
      <c r="B8" s="12" t="s">
        <v>163</v>
      </c>
      <c r="C8" s="3">
        <v>942246</v>
      </c>
      <c r="D8" s="3"/>
      <c r="E8" s="3">
        <v>1192159</v>
      </c>
      <c r="F8" s="39">
        <v>1113558</v>
      </c>
      <c r="G8" s="24">
        <v>127.6</v>
      </c>
      <c r="H8" s="24">
        <v>51.1</v>
      </c>
    </row>
    <row r="9" spans="2:8" x14ac:dyDescent="0.25">
      <c r="B9" s="11" t="s">
        <v>15</v>
      </c>
      <c r="C9" s="3"/>
      <c r="D9" s="3"/>
      <c r="E9" s="3"/>
      <c r="F9" s="17"/>
      <c r="G9" s="17"/>
      <c r="H9" s="17"/>
    </row>
    <row r="10" spans="2:8" x14ac:dyDescent="0.25">
      <c r="B10" s="10" t="s">
        <v>15</v>
      </c>
      <c r="C10" s="3"/>
      <c r="D10" s="3"/>
      <c r="E10" s="4"/>
      <c r="F10" s="17"/>
      <c r="G10" s="17"/>
      <c r="H10" s="17"/>
    </row>
  </sheetData>
  <mergeCells count="1">
    <mergeCell ref="B2:H2"/>
  </mergeCells>
  <pageMargins left="0.7" right="0.7" top="0.75" bottom="0.75" header="0.3" footer="0.3"/>
  <pageSetup paperSize="9" scale="73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"/>
  <sheetViews>
    <sheetView workbookViewId="0">
      <selection activeCell="K8" sqref="K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2:12" ht="18" customHeight="1" x14ac:dyDescent="0.25">
      <c r="B2" s="207" t="s">
        <v>66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2:12" ht="15.75" customHeight="1" x14ac:dyDescent="0.25">
      <c r="B3" s="207" t="s">
        <v>42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2:12" ht="18" x14ac:dyDescent="0.25">
      <c r="B4" s="13"/>
      <c r="C4" s="13"/>
      <c r="D4" s="13"/>
      <c r="E4" s="13"/>
      <c r="F4" s="13"/>
      <c r="G4" s="13"/>
      <c r="H4" s="13"/>
      <c r="I4" s="13"/>
      <c r="J4" s="2"/>
      <c r="K4" s="2"/>
      <c r="L4" s="2"/>
    </row>
    <row r="5" spans="2:12" ht="25.5" customHeight="1" x14ac:dyDescent="0.25">
      <c r="B5" s="208" t="s">
        <v>7</v>
      </c>
      <c r="C5" s="209"/>
      <c r="D5" s="209"/>
      <c r="E5" s="209"/>
      <c r="F5" s="210"/>
      <c r="G5" s="25" t="s">
        <v>69</v>
      </c>
      <c r="H5" s="24" t="s">
        <v>70</v>
      </c>
      <c r="I5" s="25" t="s">
        <v>71</v>
      </c>
      <c r="J5" s="25" t="s">
        <v>72</v>
      </c>
      <c r="K5" s="25" t="s">
        <v>16</v>
      </c>
      <c r="L5" s="25" t="s">
        <v>51</v>
      </c>
    </row>
    <row r="6" spans="2:12" x14ac:dyDescent="0.25">
      <c r="B6" s="208">
        <v>1</v>
      </c>
      <c r="C6" s="209"/>
      <c r="D6" s="209"/>
      <c r="E6" s="209"/>
      <c r="F6" s="210"/>
      <c r="G6" s="25">
        <v>2</v>
      </c>
      <c r="H6" s="25">
        <v>3</v>
      </c>
      <c r="I6" s="25">
        <v>4</v>
      </c>
      <c r="J6" s="25">
        <v>5</v>
      </c>
      <c r="K6" s="25" t="s">
        <v>18</v>
      </c>
      <c r="L6" s="25" t="s">
        <v>19</v>
      </c>
    </row>
    <row r="7" spans="2:12" ht="25.5" x14ac:dyDescent="0.25">
      <c r="B7" s="5">
        <v>8</v>
      </c>
      <c r="C7" s="5"/>
      <c r="D7" s="5"/>
      <c r="E7" s="5"/>
      <c r="F7" s="5" t="s">
        <v>9</v>
      </c>
      <c r="G7" s="3"/>
      <c r="H7" s="3"/>
      <c r="I7" s="3"/>
      <c r="J7" s="17"/>
      <c r="K7" s="17"/>
      <c r="L7" s="17"/>
    </row>
    <row r="8" spans="2:12" x14ac:dyDescent="0.25">
      <c r="B8" s="5"/>
      <c r="C8" s="10">
        <v>84</v>
      </c>
      <c r="D8" s="10"/>
      <c r="E8" s="10"/>
      <c r="F8" s="10" t="s">
        <v>13</v>
      </c>
      <c r="G8" s="3"/>
      <c r="H8" s="3"/>
      <c r="I8" s="3"/>
      <c r="J8" s="17"/>
      <c r="K8" s="17"/>
      <c r="L8" s="17"/>
    </row>
    <row r="9" spans="2:12" ht="51" x14ac:dyDescent="0.25">
      <c r="B9" s="6"/>
      <c r="C9" s="6"/>
      <c r="D9" s="6">
        <v>841</v>
      </c>
      <c r="E9" s="6"/>
      <c r="F9" s="18" t="s">
        <v>43</v>
      </c>
      <c r="G9" s="3"/>
      <c r="H9" s="3"/>
      <c r="I9" s="3"/>
      <c r="J9" s="17"/>
      <c r="K9" s="17"/>
      <c r="L9" s="17"/>
    </row>
    <row r="10" spans="2:12" ht="25.5" x14ac:dyDescent="0.25">
      <c r="B10" s="6"/>
      <c r="C10" s="6"/>
      <c r="D10" s="6"/>
      <c r="E10" s="6">
        <v>8413</v>
      </c>
      <c r="F10" s="18" t="s">
        <v>44</v>
      </c>
      <c r="G10" s="3"/>
      <c r="H10" s="3"/>
      <c r="I10" s="3"/>
      <c r="J10" s="17"/>
      <c r="K10" s="17"/>
      <c r="L10" s="17"/>
    </row>
    <row r="11" spans="2:12" x14ac:dyDescent="0.25">
      <c r="B11" s="6"/>
      <c r="C11" s="6"/>
      <c r="D11" s="6"/>
      <c r="E11" s="7" t="s">
        <v>24</v>
      </c>
      <c r="F11" s="12"/>
      <c r="G11" s="3"/>
      <c r="H11" s="3"/>
      <c r="I11" s="3"/>
      <c r="J11" s="17"/>
      <c r="K11" s="17"/>
      <c r="L11" s="17"/>
    </row>
    <row r="12" spans="2:12" ht="25.5" x14ac:dyDescent="0.25">
      <c r="B12" s="8">
        <v>5</v>
      </c>
      <c r="C12" s="9"/>
      <c r="D12" s="9"/>
      <c r="E12" s="9"/>
      <c r="F12" s="14" t="s">
        <v>10</v>
      </c>
      <c r="G12" s="3"/>
      <c r="H12" s="3"/>
      <c r="I12" s="3"/>
      <c r="J12" s="17"/>
      <c r="K12" s="17"/>
      <c r="L12" s="17"/>
    </row>
    <row r="13" spans="2:12" ht="25.5" x14ac:dyDescent="0.25">
      <c r="B13" s="10"/>
      <c r="C13" s="10">
        <v>54</v>
      </c>
      <c r="D13" s="10"/>
      <c r="E13" s="10"/>
      <c r="F13" s="15" t="s">
        <v>14</v>
      </c>
      <c r="G13" s="3"/>
      <c r="H13" s="3"/>
      <c r="I13" s="4"/>
      <c r="J13" s="17"/>
      <c r="K13" s="17"/>
      <c r="L13" s="17"/>
    </row>
    <row r="14" spans="2:12" ht="63.75" x14ac:dyDescent="0.25">
      <c r="B14" s="10"/>
      <c r="C14" s="10"/>
      <c r="D14" s="10">
        <v>541</v>
      </c>
      <c r="E14" s="18"/>
      <c r="F14" s="18" t="s">
        <v>45</v>
      </c>
      <c r="G14" s="3"/>
      <c r="H14" s="3"/>
      <c r="I14" s="4"/>
      <c r="J14" s="17"/>
      <c r="K14" s="17"/>
      <c r="L14" s="17"/>
    </row>
    <row r="15" spans="2:12" ht="38.25" x14ac:dyDescent="0.25">
      <c r="B15" s="10"/>
      <c r="C15" s="10"/>
      <c r="D15" s="10"/>
      <c r="E15" s="18">
        <v>5413</v>
      </c>
      <c r="F15" s="18" t="s">
        <v>46</v>
      </c>
      <c r="G15" s="3"/>
      <c r="H15" s="3"/>
      <c r="I15" s="4"/>
      <c r="J15" s="17"/>
      <c r="K15" s="17"/>
      <c r="L15" s="17"/>
    </row>
    <row r="16" spans="2:12" x14ac:dyDescent="0.25">
      <c r="B16" s="11" t="s">
        <v>15</v>
      </c>
      <c r="C16" s="9"/>
      <c r="D16" s="9"/>
      <c r="E16" s="9"/>
      <c r="F16" s="14" t="s">
        <v>24</v>
      </c>
      <c r="G16" s="3"/>
      <c r="H16" s="3"/>
      <c r="I16" s="3"/>
      <c r="J16" s="17"/>
      <c r="K16" s="17"/>
      <c r="L16" s="17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workbookViewId="0">
      <selection activeCell="F12" sqref="F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3"/>
      <c r="C1" s="13"/>
      <c r="D1" s="13"/>
      <c r="E1" s="13"/>
      <c r="F1" s="2"/>
      <c r="G1" s="2"/>
      <c r="H1" s="2"/>
    </row>
    <row r="2" spans="2:8" ht="15.75" customHeight="1" x14ac:dyDescent="0.25">
      <c r="B2" s="207" t="s">
        <v>47</v>
      </c>
      <c r="C2" s="207"/>
      <c r="D2" s="207"/>
      <c r="E2" s="207"/>
      <c r="F2" s="207"/>
      <c r="G2" s="207"/>
      <c r="H2" s="207"/>
    </row>
    <row r="3" spans="2:8" ht="18" x14ac:dyDescent="0.25">
      <c r="B3" s="13"/>
      <c r="C3" s="13"/>
      <c r="D3" s="13"/>
      <c r="E3" s="13"/>
      <c r="F3" s="2"/>
      <c r="G3" s="2"/>
      <c r="H3" s="2"/>
    </row>
    <row r="4" spans="2:8" ht="25.5" x14ac:dyDescent="0.25">
      <c r="B4" s="24" t="s">
        <v>7</v>
      </c>
      <c r="C4" s="24" t="s">
        <v>76</v>
      </c>
      <c r="D4" s="24" t="s">
        <v>70</v>
      </c>
      <c r="E4" s="24" t="s">
        <v>71</v>
      </c>
      <c r="F4" s="24" t="s">
        <v>72</v>
      </c>
      <c r="G4" s="24" t="s">
        <v>16</v>
      </c>
      <c r="H4" s="24" t="s">
        <v>51</v>
      </c>
    </row>
    <row r="5" spans="2:8" x14ac:dyDescent="0.25">
      <c r="B5" s="24">
        <v>1</v>
      </c>
      <c r="C5" s="24">
        <v>2</v>
      </c>
      <c r="D5" s="24">
        <v>3</v>
      </c>
      <c r="E5" s="24">
        <v>4</v>
      </c>
      <c r="F5" s="24">
        <v>5</v>
      </c>
      <c r="G5" s="24" t="s">
        <v>18</v>
      </c>
      <c r="H5" s="24" t="s">
        <v>19</v>
      </c>
    </row>
    <row r="6" spans="2:8" x14ac:dyDescent="0.25">
      <c r="B6" s="5" t="s">
        <v>48</v>
      </c>
      <c r="C6" s="3"/>
      <c r="D6" s="3"/>
      <c r="E6" s="4"/>
      <c r="F6" s="17"/>
      <c r="G6" s="17"/>
      <c r="H6" s="17"/>
    </row>
    <row r="7" spans="2:8" x14ac:dyDescent="0.25">
      <c r="B7" s="5" t="s">
        <v>38</v>
      </c>
      <c r="C7" s="3"/>
      <c r="D7" s="3"/>
      <c r="E7" s="3"/>
      <c r="F7" s="17"/>
      <c r="G7" s="17"/>
      <c r="H7" s="17"/>
    </row>
    <row r="8" spans="2:8" x14ac:dyDescent="0.25">
      <c r="B8" s="21" t="s">
        <v>37</v>
      </c>
      <c r="C8" s="3"/>
      <c r="D8" s="3"/>
      <c r="E8" s="3"/>
      <c r="F8" s="17"/>
      <c r="G8" s="17"/>
      <c r="H8" s="17"/>
    </row>
    <row r="9" spans="2:8" x14ac:dyDescent="0.25">
      <c r="B9" s="20" t="s">
        <v>36</v>
      </c>
      <c r="C9" s="3"/>
      <c r="D9" s="3"/>
      <c r="E9" s="3"/>
      <c r="F9" s="17"/>
      <c r="G9" s="17"/>
      <c r="H9" s="17"/>
    </row>
    <row r="10" spans="2:8" x14ac:dyDescent="0.25">
      <c r="B10" s="20" t="s">
        <v>24</v>
      </c>
      <c r="C10" s="3"/>
      <c r="D10" s="3"/>
      <c r="E10" s="3"/>
      <c r="F10" s="17"/>
      <c r="G10" s="17"/>
      <c r="H10" s="17"/>
    </row>
    <row r="11" spans="2:8" x14ac:dyDescent="0.25">
      <c r="B11" s="5" t="s">
        <v>35</v>
      </c>
      <c r="C11" s="3"/>
      <c r="D11" s="3"/>
      <c r="E11" s="4"/>
      <c r="F11" s="17"/>
      <c r="G11" s="17"/>
      <c r="H11" s="17"/>
    </row>
    <row r="12" spans="2:8" x14ac:dyDescent="0.25">
      <c r="B12" s="19" t="s">
        <v>34</v>
      </c>
      <c r="C12" s="3"/>
      <c r="D12" s="3"/>
      <c r="E12" s="4"/>
      <c r="F12" s="17"/>
      <c r="G12" s="17"/>
      <c r="H12" s="17"/>
    </row>
    <row r="13" spans="2:8" x14ac:dyDescent="0.25">
      <c r="B13" s="5" t="s">
        <v>33</v>
      </c>
      <c r="C13" s="3"/>
      <c r="D13" s="3"/>
      <c r="E13" s="4"/>
      <c r="F13" s="17"/>
      <c r="G13" s="17"/>
      <c r="H13" s="17"/>
    </row>
    <row r="14" spans="2:8" x14ac:dyDescent="0.25">
      <c r="B14" s="19" t="s">
        <v>32</v>
      </c>
      <c r="C14" s="3"/>
      <c r="D14" s="3"/>
      <c r="E14" s="4"/>
      <c r="F14" s="17"/>
      <c r="G14" s="17"/>
      <c r="H14" s="17"/>
    </row>
    <row r="15" spans="2:8" x14ac:dyDescent="0.25">
      <c r="B15" s="10" t="s">
        <v>15</v>
      </c>
      <c r="C15" s="3"/>
      <c r="D15" s="3"/>
      <c r="E15" s="4"/>
      <c r="F15" s="17"/>
      <c r="G15" s="17"/>
      <c r="H15" s="17"/>
    </row>
    <row r="16" spans="2:8" x14ac:dyDescent="0.25">
      <c r="B16" s="19"/>
      <c r="C16" s="3"/>
      <c r="D16" s="3"/>
      <c r="E16" s="4"/>
      <c r="F16" s="17"/>
      <c r="G16" s="17"/>
      <c r="H16" s="17"/>
    </row>
    <row r="17" spans="2:8" ht="15.75" customHeight="1" x14ac:dyDescent="0.25">
      <c r="B17" s="5" t="s">
        <v>49</v>
      </c>
      <c r="C17" s="3"/>
      <c r="D17" s="3"/>
      <c r="E17" s="4"/>
      <c r="F17" s="17"/>
      <c r="G17" s="17"/>
      <c r="H17" s="17"/>
    </row>
    <row r="18" spans="2:8" ht="15.75" customHeight="1" x14ac:dyDescent="0.25">
      <c r="B18" s="5" t="s">
        <v>38</v>
      </c>
      <c r="C18" s="3"/>
      <c r="D18" s="3"/>
      <c r="E18" s="3"/>
      <c r="F18" s="17"/>
      <c r="G18" s="17"/>
      <c r="H18" s="17"/>
    </row>
    <row r="19" spans="2:8" x14ac:dyDescent="0.25">
      <c r="B19" s="21" t="s">
        <v>37</v>
      </c>
      <c r="C19" s="3"/>
      <c r="D19" s="3"/>
      <c r="E19" s="3"/>
      <c r="F19" s="17"/>
      <c r="G19" s="17"/>
      <c r="H19" s="17"/>
    </row>
    <row r="20" spans="2:8" x14ac:dyDescent="0.25">
      <c r="B20" s="20" t="s">
        <v>36</v>
      </c>
      <c r="C20" s="3"/>
      <c r="D20" s="3"/>
      <c r="E20" s="3"/>
      <c r="F20" s="17"/>
      <c r="G20" s="17"/>
      <c r="H20" s="17"/>
    </row>
    <row r="21" spans="2:8" x14ac:dyDescent="0.25">
      <c r="B21" s="20" t="s">
        <v>24</v>
      </c>
      <c r="C21" s="3"/>
      <c r="D21" s="3"/>
      <c r="E21" s="3"/>
      <c r="F21" s="17"/>
      <c r="G21" s="17"/>
      <c r="H21" s="17"/>
    </row>
    <row r="22" spans="2:8" x14ac:dyDescent="0.25">
      <c r="B22" s="5" t="s">
        <v>35</v>
      </c>
      <c r="C22" s="3"/>
      <c r="D22" s="3"/>
      <c r="E22" s="4"/>
      <c r="F22" s="17"/>
      <c r="G22" s="17"/>
      <c r="H22" s="17"/>
    </row>
    <row r="23" spans="2:8" x14ac:dyDescent="0.25">
      <c r="B23" s="19" t="s">
        <v>34</v>
      </c>
      <c r="C23" s="3"/>
      <c r="D23" s="3"/>
      <c r="E23" s="4"/>
      <c r="F23" s="17"/>
      <c r="G23" s="17"/>
      <c r="H23" s="17"/>
    </row>
    <row r="24" spans="2:8" x14ac:dyDescent="0.25">
      <c r="B24" s="5" t="s">
        <v>33</v>
      </c>
      <c r="C24" s="3"/>
      <c r="D24" s="3"/>
      <c r="E24" s="4"/>
      <c r="F24" s="17"/>
      <c r="G24" s="17"/>
      <c r="H24" s="17"/>
    </row>
    <row r="25" spans="2:8" x14ac:dyDescent="0.25">
      <c r="B25" s="19" t="s">
        <v>32</v>
      </c>
      <c r="C25" s="3"/>
      <c r="D25" s="3"/>
      <c r="E25" s="4"/>
      <c r="F25" s="17"/>
      <c r="G25" s="17"/>
      <c r="H25" s="17"/>
    </row>
    <row r="26" spans="2:8" x14ac:dyDescent="0.25">
      <c r="B26" s="10" t="s">
        <v>15</v>
      </c>
      <c r="C26" s="3"/>
      <c r="D26" s="3"/>
      <c r="E26" s="4"/>
      <c r="F26" s="17"/>
      <c r="G26" s="17"/>
      <c r="H26" s="17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workbookViewId="0">
      <selection activeCell="B2" sqref="B2:I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7.42578125" customWidth="1"/>
    <col min="6" max="8" width="25.28515625" customWidth="1"/>
    <col min="9" max="9" width="15.7109375" customWidth="1"/>
  </cols>
  <sheetData>
    <row r="1" spans="2:9" ht="18" x14ac:dyDescent="0.25">
      <c r="B1" s="1"/>
      <c r="C1" s="1"/>
      <c r="D1" s="1"/>
      <c r="E1" s="1"/>
      <c r="F1" s="1"/>
      <c r="G1" s="1"/>
      <c r="H1" s="1"/>
      <c r="I1" s="2"/>
    </row>
    <row r="2" spans="2:9" ht="18" customHeight="1" x14ac:dyDescent="0.25">
      <c r="B2" s="207" t="s">
        <v>294</v>
      </c>
      <c r="C2" s="222"/>
      <c r="D2" s="222"/>
      <c r="E2" s="222"/>
      <c r="F2" s="222"/>
      <c r="G2" s="222"/>
      <c r="H2" s="222"/>
      <c r="I2" s="222"/>
    </row>
    <row r="3" spans="2:9" ht="18" x14ac:dyDescent="0.25">
      <c r="B3" s="1"/>
      <c r="C3" s="1"/>
      <c r="D3" s="1"/>
      <c r="E3" s="1"/>
      <c r="F3" s="1"/>
      <c r="G3" s="1"/>
      <c r="H3" s="1"/>
      <c r="I3" s="2"/>
    </row>
    <row r="4" spans="2:9" ht="15.75" x14ac:dyDescent="0.25">
      <c r="B4" s="223" t="s">
        <v>67</v>
      </c>
      <c r="C4" s="223"/>
      <c r="D4" s="223"/>
      <c r="E4" s="223"/>
      <c r="F4" s="223"/>
      <c r="G4" s="223"/>
      <c r="H4" s="223"/>
      <c r="I4" s="223"/>
    </row>
    <row r="5" spans="2:9" ht="18" x14ac:dyDescent="0.25">
      <c r="B5" s="13"/>
      <c r="C5" s="13"/>
      <c r="D5" s="13"/>
      <c r="E5" s="13"/>
      <c r="F5" s="13"/>
      <c r="G5" s="13"/>
      <c r="H5" s="13"/>
      <c r="I5" s="2"/>
    </row>
    <row r="6" spans="2:9" ht="31.5" x14ac:dyDescent="0.25">
      <c r="B6" s="204" t="s">
        <v>7</v>
      </c>
      <c r="C6" s="205"/>
      <c r="D6" s="205"/>
      <c r="E6" s="206"/>
      <c r="F6" s="66" t="s">
        <v>70</v>
      </c>
      <c r="G6" s="66" t="s">
        <v>71</v>
      </c>
      <c r="H6" s="66" t="s">
        <v>75</v>
      </c>
      <c r="I6" s="66" t="s">
        <v>51</v>
      </c>
    </row>
    <row r="7" spans="2:9" s="16" customFormat="1" ht="15.75" customHeight="1" x14ac:dyDescent="0.2">
      <c r="B7" s="204">
        <v>1</v>
      </c>
      <c r="C7" s="205"/>
      <c r="D7" s="205"/>
      <c r="E7" s="206"/>
      <c r="F7" s="66">
        <v>2</v>
      </c>
      <c r="G7" s="66">
        <v>3</v>
      </c>
      <c r="H7" s="66">
        <v>4</v>
      </c>
      <c r="I7" s="66" t="s">
        <v>258</v>
      </c>
    </row>
    <row r="8" spans="2:9" s="16" customFormat="1" ht="15.75" customHeight="1" x14ac:dyDescent="0.2">
      <c r="B8" s="67" t="s">
        <v>231</v>
      </c>
      <c r="C8" s="68">
        <v>18660</v>
      </c>
      <c r="D8" s="68" t="s">
        <v>232</v>
      </c>
      <c r="E8" s="69" t="s">
        <v>233</v>
      </c>
      <c r="F8" s="69"/>
      <c r="G8" s="66"/>
      <c r="H8" s="66"/>
      <c r="I8" s="66" t="s">
        <v>259</v>
      </c>
    </row>
    <row r="9" spans="2:9" s="16" customFormat="1" ht="15.75" customHeight="1" x14ac:dyDescent="0.2">
      <c r="B9" s="67"/>
      <c r="C9" s="68"/>
      <c r="D9" s="68" t="s">
        <v>234</v>
      </c>
      <c r="E9" s="69" t="s">
        <v>235</v>
      </c>
      <c r="F9" s="69"/>
      <c r="G9" s="89">
        <f>SUM(G10:G16)</f>
        <v>1192859</v>
      </c>
      <c r="H9" s="89">
        <f>SUM(H10:H16)</f>
        <v>1113558</v>
      </c>
      <c r="I9" s="90">
        <f>H9/G9*100</f>
        <v>93.352022326192781</v>
      </c>
    </row>
    <row r="10" spans="2:9" s="16" customFormat="1" ht="15.75" customHeight="1" x14ac:dyDescent="0.2">
      <c r="B10" s="67">
        <v>1</v>
      </c>
      <c r="C10" s="68"/>
      <c r="D10" s="68" t="s">
        <v>190</v>
      </c>
      <c r="E10" s="69"/>
      <c r="F10" s="69"/>
      <c r="G10" s="89">
        <v>7700</v>
      </c>
      <c r="H10" s="89">
        <v>5003</v>
      </c>
      <c r="I10" s="90">
        <f t="shared" ref="I10:I85" si="0">H10/G10*100</f>
        <v>64.974025974025977</v>
      </c>
    </row>
    <row r="11" spans="2:9" s="16" customFormat="1" ht="15.75" customHeight="1" x14ac:dyDescent="0.2">
      <c r="B11" s="81">
        <v>2</v>
      </c>
      <c r="C11" s="82"/>
      <c r="D11" s="82" t="s">
        <v>168</v>
      </c>
      <c r="E11" s="83"/>
      <c r="F11" s="83"/>
      <c r="G11" s="89">
        <v>44500</v>
      </c>
      <c r="H11" s="89">
        <v>44500</v>
      </c>
      <c r="I11" s="90">
        <f t="shared" si="0"/>
        <v>100</v>
      </c>
    </row>
    <row r="12" spans="2:9" s="16" customFormat="1" ht="15.75" customHeight="1" x14ac:dyDescent="0.2">
      <c r="B12" s="67">
        <v>3</v>
      </c>
      <c r="C12" s="68"/>
      <c r="D12" s="68" t="s">
        <v>236</v>
      </c>
      <c r="E12" s="69"/>
      <c r="F12" s="69"/>
      <c r="G12" s="89">
        <v>27055</v>
      </c>
      <c r="H12" s="89">
        <v>24876</v>
      </c>
      <c r="I12" s="90">
        <f t="shared" si="0"/>
        <v>91.946035852892265</v>
      </c>
    </row>
    <row r="13" spans="2:9" s="16" customFormat="1" ht="15.75" customHeight="1" x14ac:dyDescent="0.2">
      <c r="B13" s="67">
        <v>4</v>
      </c>
      <c r="C13" s="68"/>
      <c r="D13" s="68" t="s">
        <v>237</v>
      </c>
      <c r="E13" s="69"/>
      <c r="F13" s="69"/>
      <c r="G13" s="66">
        <v>500</v>
      </c>
      <c r="H13" s="66">
        <v>394</v>
      </c>
      <c r="I13" s="90">
        <f t="shared" si="0"/>
        <v>78.8</v>
      </c>
    </row>
    <row r="14" spans="2:9" s="16" customFormat="1" ht="15.75" customHeight="1" x14ac:dyDescent="0.2">
      <c r="B14" s="67">
        <v>5</v>
      </c>
      <c r="C14" s="68"/>
      <c r="D14" s="68" t="s">
        <v>238</v>
      </c>
      <c r="E14" s="69"/>
      <c r="F14" s="69"/>
      <c r="G14" s="89">
        <v>1070475</v>
      </c>
      <c r="H14" s="89">
        <v>1036175</v>
      </c>
      <c r="I14" s="90">
        <f t="shared" si="0"/>
        <v>96.79581494196502</v>
      </c>
    </row>
    <row r="15" spans="2:9" s="16" customFormat="1" ht="15.75" customHeight="1" x14ac:dyDescent="0.2">
      <c r="B15" s="67">
        <v>6</v>
      </c>
      <c r="C15" s="68"/>
      <c r="D15" s="68" t="s">
        <v>239</v>
      </c>
      <c r="E15" s="69"/>
      <c r="F15" s="69"/>
      <c r="G15" s="89">
        <v>2610</v>
      </c>
      <c r="H15" s="89">
        <v>2610</v>
      </c>
      <c r="I15" s="90">
        <f t="shared" si="0"/>
        <v>100</v>
      </c>
    </row>
    <row r="16" spans="2:9" s="16" customFormat="1" ht="15.75" customHeight="1" x14ac:dyDescent="0.2">
      <c r="B16" s="67">
        <v>9</v>
      </c>
      <c r="C16" s="68"/>
      <c r="D16" s="68" t="s">
        <v>240</v>
      </c>
      <c r="E16" s="69"/>
      <c r="F16" s="69"/>
      <c r="G16" s="89">
        <v>40019</v>
      </c>
      <c r="H16" s="89">
        <v>0</v>
      </c>
      <c r="I16" s="90">
        <f t="shared" si="0"/>
        <v>0</v>
      </c>
    </row>
    <row r="17" spans="2:9" s="27" customFormat="1" ht="30" customHeight="1" x14ac:dyDescent="0.25">
      <c r="B17" s="214" t="s">
        <v>164</v>
      </c>
      <c r="C17" s="215"/>
      <c r="D17" s="216"/>
      <c r="E17" s="41" t="s">
        <v>165</v>
      </c>
      <c r="F17" s="28"/>
      <c r="G17" s="29"/>
      <c r="H17" s="29"/>
      <c r="I17" s="90" t="e">
        <f t="shared" si="0"/>
        <v>#DIV/0!</v>
      </c>
    </row>
    <row r="18" spans="2:9" s="27" customFormat="1" ht="30" customHeight="1" x14ac:dyDescent="0.25">
      <c r="B18" s="214" t="s">
        <v>166</v>
      </c>
      <c r="C18" s="215"/>
      <c r="D18" s="216"/>
      <c r="E18" s="42" t="s">
        <v>184</v>
      </c>
      <c r="F18" s="28"/>
      <c r="G18" s="29"/>
      <c r="H18" s="29"/>
      <c r="I18" s="90" t="e">
        <f t="shared" si="0"/>
        <v>#DIV/0!</v>
      </c>
    </row>
    <row r="19" spans="2:9" s="27" customFormat="1" ht="30" customHeight="1" x14ac:dyDescent="0.25">
      <c r="B19" s="224" t="s">
        <v>167</v>
      </c>
      <c r="C19" s="224"/>
      <c r="D19" s="224"/>
      <c r="E19" s="30" t="s">
        <v>168</v>
      </c>
      <c r="F19" s="28"/>
      <c r="G19" s="55"/>
      <c r="H19" s="55"/>
      <c r="I19" s="90" t="e">
        <f t="shared" si="0"/>
        <v>#DIV/0!</v>
      </c>
    </row>
    <row r="20" spans="2:9" s="27" customFormat="1" ht="30" customHeight="1" x14ac:dyDescent="0.25">
      <c r="B20" s="217">
        <v>31</v>
      </c>
      <c r="C20" s="218"/>
      <c r="D20" s="219"/>
      <c r="E20" s="47" t="s">
        <v>12</v>
      </c>
      <c r="F20" s="28"/>
      <c r="G20" s="29"/>
      <c r="H20" s="29"/>
      <c r="I20" s="90" t="e">
        <f t="shared" si="0"/>
        <v>#DIV/0!</v>
      </c>
    </row>
    <row r="21" spans="2:9" s="27" customFormat="1" ht="30" customHeight="1" x14ac:dyDescent="0.25">
      <c r="B21" s="43">
        <v>3111</v>
      </c>
      <c r="C21" s="44"/>
      <c r="D21" s="45"/>
      <c r="E21" s="45" t="s">
        <v>182</v>
      </c>
      <c r="F21" s="28"/>
      <c r="G21" s="29"/>
      <c r="H21" s="29"/>
      <c r="I21" s="90" t="e">
        <f t="shared" si="0"/>
        <v>#DIV/0!</v>
      </c>
    </row>
    <row r="22" spans="2:9" s="27" customFormat="1" ht="30" customHeight="1" x14ac:dyDescent="0.25">
      <c r="B22" s="43">
        <v>3121</v>
      </c>
      <c r="C22" s="44"/>
      <c r="D22" s="45"/>
      <c r="E22" s="45" t="s">
        <v>96</v>
      </c>
      <c r="F22" s="28"/>
      <c r="G22" s="29"/>
      <c r="H22" s="29"/>
      <c r="I22" s="90" t="e">
        <f t="shared" si="0"/>
        <v>#DIV/0!</v>
      </c>
    </row>
    <row r="23" spans="2:9" s="27" customFormat="1" ht="30" customHeight="1" x14ac:dyDescent="0.25">
      <c r="B23" s="43">
        <v>3132</v>
      </c>
      <c r="C23" s="44"/>
      <c r="D23" s="45"/>
      <c r="E23" s="45" t="s">
        <v>205</v>
      </c>
      <c r="F23" s="28"/>
      <c r="G23" s="29"/>
      <c r="H23" s="29"/>
      <c r="I23" s="90" t="e">
        <f t="shared" si="0"/>
        <v>#DIV/0!</v>
      </c>
    </row>
    <row r="24" spans="2:9" s="27" customFormat="1" ht="30" customHeight="1" x14ac:dyDescent="0.25">
      <c r="B24" s="43">
        <v>3133</v>
      </c>
      <c r="C24" s="44"/>
      <c r="D24" s="45"/>
      <c r="E24" s="45" t="s">
        <v>206</v>
      </c>
      <c r="F24" s="28"/>
      <c r="G24" s="29"/>
      <c r="H24" s="29"/>
      <c r="I24" s="90" t="e">
        <f t="shared" si="0"/>
        <v>#DIV/0!</v>
      </c>
    </row>
    <row r="25" spans="2:9" s="27" customFormat="1" ht="30" customHeight="1" x14ac:dyDescent="0.25">
      <c r="B25" s="46">
        <v>32</v>
      </c>
      <c r="C25" s="44"/>
      <c r="D25" s="45"/>
      <c r="E25" s="47" t="s">
        <v>12</v>
      </c>
      <c r="F25" s="28"/>
      <c r="G25" s="55">
        <v>44070</v>
      </c>
      <c r="H25" s="55">
        <v>44070</v>
      </c>
      <c r="I25" s="90">
        <f t="shared" si="0"/>
        <v>100</v>
      </c>
    </row>
    <row r="26" spans="2:9" s="27" customFormat="1" ht="30" customHeight="1" x14ac:dyDescent="0.25">
      <c r="B26" s="43">
        <v>3211</v>
      </c>
      <c r="C26" s="44"/>
      <c r="D26" s="45"/>
      <c r="E26" s="45" t="s">
        <v>31</v>
      </c>
      <c r="F26" s="28"/>
      <c r="G26" s="29"/>
      <c r="H26" s="29">
        <v>1387</v>
      </c>
      <c r="I26" s="90" t="e">
        <f t="shared" si="0"/>
        <v>#DIV/0!</v>
      </c>
    </row>
    <row r="27" spans="2:9" s="27" customFormat="1" ht="30" customHeight="1" x14ac:dyDescent="0.25">
      <c r="B27" s="43">
        <v>3212</v>
      </c>
      <c r="C27" s="44"/>
      <c r="D27" s="45"/>
      <c r="E27" s="45" t="s">
        <v>200</v>
      </c>
      <c r="F27" s="28"/>
      <c r="G27" s="29"/>
      <c r="H27" s="29">
        <v>10339</v>
      </c>
      <c r="I27" s="90" t="e">
        <f t="shared" si="0"/>
        <v>#DIV/0!</v>
      </c>
    </row>
    <row r="28" spans="2:9" s="27" customFormat="1" ht="30" customHeight="1" x14ac:dyDescent="0.25">
      <c r="B28" s="43">
        <v>3213</v>
      </c>
      <c r="C28" s="44"/>
      <c r="D28" s="45"/>
      <c r="E28" s="45" t="s">
        <v>100</v>
      </c>
      <c r="F28" s="28"/>
      <c r="G28" s="29"/>
      <c r="H28" s="29">
        <v>525</v>
      </c>
      <c r="I28" s="90" t="e">
        <f t="shared" si="0"/>
        <v>#DIV/0!</v>
      </c>
    </row>
    <row r="29" spans="2:9" s="27" customFormat="1" ht="30" customHeight="1" x14ac:dyDescent="0.25">
      <c r="B29" s="142">
        <v>3214</v>
      </c>
      <c r="C29" s="143"/>
      <c r="D29" s="144"/>
      <c r="E29" s="144" t="s">
        <v>290</v>
      </c>
      <c r="F29" s="28"/>
      <c r="G29" s="29"/>
      <c r="H29" s="29">
        <v>250</v>
      </c>
      <c r="I29" s="90" t="e">
        <f t="shared" si="0"/>
        <v>#DIV/0!</v>
      </c>
    </row>
    <row r="30" spans="2:9" s="27" customFormat="1" ht="30" customHeight="1" x14ac:dyDescent="0.25">
      <c r="B30" s="43">
        <v>3221</v>
      </c>
      <c r="C30" s="44"/>
      <c r="D30" s="45"/>
      <c r="E30" s="45" t="s">
        <v>201</v>
      </c>
      <c r="F30" s="28"/>
      <c r="G30" s="29"/>
      <c r="H30" s="29">
        <v>5130.4399999999996</v>
      </c>
      <c r="I30" s="90" t="e">
        <f t="shared" si="0"/>
        <v>#DIV/0!</v>
      </c>
    </row>
    <row r="31" spans="2:9" s="27" customFormat="1" ht="30" customHeight="1" x14ac:dyDescent="0.25">
      <c r="B31" s="70">
        <v>3222</v>
      </c>
      <c r="C31" s="71"/>
      <c r="D31" s="72"/>
      <c r="E31" s="72" t="s">
        <v>250</v>
      </c>
      <c r="F31" s="28"/>
      <c r="G31" s="29"/>
      <c r="H31" s="29">
        <v>20.36</v>
      </c>
      <c r="I31" s="90" t="e">
        <f t="shared" si="0"/>
        <v>#DIV/0!</v>
      </c>
    </row>
    <row r="32" spans="2:9" s="27" customFormat="1" ht="30" customHeight="1" x14ac:dyDescent="0.25">
      <c r="B32" s="43">
        <v>3223</v>
      </c>
      <c r="C32" s="44"/>
      <c r="D32" s="45"/>
      <c r="E32" s="45" t="s">
        <v>104</v>
      </c>
      <c r="F32" s="28"/>
      <c r="G32" s="29"/>
      <c r="H32" s="29">
        <v>6838</v>
      </c>
      <c r="I32" s="90" t="e">
        <f t="shared" si="0"/>
        <v>#DIV/0!</v>
      </c>
    </row>
    <row r="33" spans="2:9" s="27" customFormat="1" ht="30" customHeight="1" x14ac:dyDescent="0.25">
      <c r="B33" s="43">
        <v>3224</v>
      </c>
      <c r="C33" s="44"/>
      <c r="D33" s="45"/>
      <c r="E33" s="45" t="s">
        <v>202</v>
      </c>
      <c r="F33" s="28"/>
      <c r="G33" s="29"/>
      <c r="H33" s="29">
        <v>630</v>
      </c>
      <c r="I33" s="90" t="e">
        <f t="shared" si="0"/>
        <v>#DIV/0!</v>
      </c>
    </row>
    <row r="34" spans="2:9" s="27" customFormat="1" ht="30" customHeight="1" x14ac:dyDescent="0.25">
      <c r="B34" s="43">
        <v>3225</v>
      </c>
      <c r="C34" s="44"/>
      <c r="D34" s="45"/>
      <c r="E34" s="45" t="s">
        <v>208</v>
      </c>
      <c r="F34" s="28"/>
      <c r="G34" s="29"/>
      <c r="H34" s="29">
        <v>787</v>
      </c>
      <c r="I34" s="90" t="e">
        <f t="shared" si="0"/>
        <v>#DIV/0!</v>
      </c>
    </row>
    <row r="35" spans="2:9" s="27" customFormat="1" ht="30" customHeight="1" x14ac:dyDescent="0.25">
      <c r="B35" s="43">
        <v>3227</v>
      </c>
      <c r="C35" s="44"/>
      <c r="D35" s="45"/>
      <c r="E35" s="45" t="s">
        <v>209</v>
      </c>
      <c r="F35" s="28"/>
      <c r="G35" s="29"/>
      <c r="H35" s="29">
        <v>241</v>
      </c>
      <c r="I35" s="90" t="e">
        <f t="shared" si="0"/>
        <v>#DIV/0!</v>
      </c>
    </row>
    <row r="36" spans="2:9" s="27" customFormat="1" ht="30" customHeight="1" x14ac:dyDescent="0.25">
      <c r="B36" s="43">
        <v>3231</v>
      </c>
      <c r="C36" s="44"/>
      <c r="D36" s="45"/>
      <c r="E36" s="45" t="s">
        <v>109</v>
      </c>
      <c r="F36" s="28"/>
      <c r="G36" s="29"/>
      <c r="H36" s="29">
        <v>1825</v>
      </c>
      <c r="I36" s="90" t="e">
        <f t="shared" si="0"/>
        <v>#DIV/0!</v>
      </c>
    </row>
    <row r="37" spans="2:9" s="27" customFormat="1" ht="30" customHeight="1" x14ac:dyDescent="0.25">
      <c r="B37" s="43">
        <v>3232</v>
      </c>
      <c r="C37" s="44"/>
      <c r="D37" s="45"/>
      <c r="E37" s="45" t="s">
        <v>203</v>
      </c>
      <c r="F37" s="28"/>
      <c r="G37" s="29"/>
      <c r="H37" s="29">
        <v>1598</v>
      </c>
      <c r="I37" s="90" t="e">
        <f t="shared" si="0"/>
        <v>#DIV/0!</v>
      </c>
    </row>
    <row r="38" spans="2:9" s="27" customFormat="1" ht="30" customHeight="1" x14ac:dyDescent="0.25">
      <c r="B38" s="43">
        <v>3233</v>
      </c>
      <c r="C38" s="44"/>
      <c r="D38" s="45"/>
      <c r="E38" s="45" t="s">
        <v>111</v>
      </c>
      <c r="F38" s="28"/>
      <c r="G38" s="29"/>
      <c r="H38" s="29">
        <v>617</v>
      </c>
      <c r="I38" s="90" t="e">
        <f t="shared" si="0"/>
        <v>#DIV/0!</v>
      </c>
    </row>
    <row r="39" spans="2:9" s="27" customFormat="1" ht="30" customHeight="1" x14ac:dyDescent="0.25">
      <c r="B39" s="43">
        <v>3234</v>
      </c>
      <c r="C39" s="44"/>
      <c r="D39" s="45"/>
      <c r="E39" s="45" t="s">
        <v>112</v>
      </c>
      <c r="F39" s="28"/>
      <c r="G39" s="29"/>
      <c r="H39" s="29">
        <v>2346</v>
      </c>
      <c r="I39" s="90" t="e">
        <f t="shared" si="0"/>
        <v>#DIV/0!</v>
      </c>
    </row>
    <row r="40" spans="2:9" s="27" customFormat="1" ht="30" customHeight="1" x14ac:dyDescent="0.25">
      <c r="B40" s="43">
        <v>3236</v>
      </c>
      <c r="C40" s="44"/>
      <c r="D40" s="45"/>
      <c r="E40" s="45" t="s">
        <v>210</v>
      </c>
      <c r="F40" s="28"/>
      <c r="G40" s="29"/>
      <c r="H40" s="29">
        <v>2389</v>
      </c>
      <c r="I40" s="90" t="e">
        <f t="shared" si="0"/>
        <v>#DIV/0!</v>
      </c>
    </row>
    <row r="41" spans="2:9" s="27" customFormat="1" ht="30" customHeight="1" x14ac:dyDescent="0.25">
      <c r="B41" s="43">
        <v>3237</v>
      </c>
      <c r="C41" s="44"/>
      <c r="D41" s="45"/>
      <c r="E41" s="45" t="s">
        <v>211</v>
      </c>
      <c r="F41" s="28"/>
      <c r="G41" s="29"/>
      <c r="H41" s="29">
        <v>3659</v>
      </c>
      <c r="I41" s="90" t="e">
        <f t="shared" si="0"/>
        <v>#DIV/0!</v>
      </c>
    </row>
    <row r="42" spans="2:9" s="27" customFormat="1" ht="30" customHeight="1" x14ac:dyDescent="0.25">
      <c r="B42" s="43">
        <v>3238</v>
      </c>
      <c r="C42" s="44"/>
      <c r="D42" s="45"/>
      <c r="E42" s="45" t="s">
        <v>116</v>
      </c>
      <c r="F42" s="28"/>
      <c r="G42" s="29"/>
      <c r="H42" s="29">
        <v>5391</v>
      </c>
      <c r="I42" s="90" t="e">
        <f t="shared" si="0"/>
        <v>#DIV/0!</v>
      </c>
    </row>
    <row r="43" spans="2:9" s="27" customFormat="1" ht="30" customHeight="1" x14ac:dyDescent="0.25">
      <c r="B43" s="43">
        <v>3239</v>
      </c>
      <c r="C43" s="44"/>
      <c r="D43" s="45"/>
      <c r="E43" s="45" t="s">
        <v>117</v>
      </c>
      <c r="F43" s="28"/>
      <c r="G43" s="29"/>
      <c r="H43" s="29"/>
      <c r="I43" s="90" t="e">
        <f t="shared" si="0"/>
        <v>#DIV/0!</v>
      </c>
    </row>
    <row r="44" spans="2:9" s="27" customFormat="1" ht="30" customHeight="1" x14ac:dyDescent="0.25">
      <c r="B44" s="43">
        <v>3241</v>
      </c>
      <c r="C44" s="44"/>
      <c r="D44" s="45"/>
      <c r="E44" s="45" t="s">
        <v>204</v>
      </c>
      <c r="F44" s="28"/>
      <c r="G44" s="29"/>
      <c r="H44" s="29"/>
      <c r="I44" s="90" t="e">
        <f t="shared" si="0"/>
        <v>#DIV/0!</v>
      </c>
    </row>
    <row r="45" spans="2:9" s="27" customFormat="1" ht="30" customHeight="1" x14ac:dyDescent="0.25">
      <c r="B45" s="43">
        <v>3294</v>
      </c>
      <c r="C45" s="44"/>
      <c r="D45" s="45"/>
      <c r="E45" s="45" t="s">
        <v>267</v>
      </c>
      <c r="F45" s="28"/>
      <c r="G45" s="29"/>
      <c r="H45" s="29">
        <v>40</v>
      </c>
      <c r="I45" s="90" t="e">
        <f t="shared" si="0"/>
        <v>#DIV/0!</v>
      </c>
    </row>
    <row r="46" spans="2:9" s="27" customFormat="1" ht="30" customHeight="1" x14ac:dyDescent="0.25">
      <c r="B46" s="43">
        <v>3293</v>
      </c>
      <c r="C46" s="44"/>
      <c r="D46" s="45"/>
      <c r="E46" s="45" t="s">
        <v>121</v>
      </c>
      <c r="F46" s="28"/>
      <c r="G46" s="29"/>
      <c r="H46" s="29">
        <v>20</v>
      </c>
      <c r="I46" s="90" t="e">
        <f t="shared" si="0"/>
        <v>#DIV/0!</v>
      </c>
    </row>
    <row r="47" spans="2:9" s="27" customFormat="1" ht="30" customHeight="1" x14ac:dyDescent="0.25">
      <c r="B47" s="43">
        <v>3295</v>
      </c>
      <c r="C47" s="44"/>
      <c r="D47" s="45"/>
      <c r="E47" s="45" t="s">
        <v>123</v>
      </c>
      <c r="F47" s="28"/>
      <c r="G47" s="29"/>
      <c r="H47" s="29">
        <v>13</v>
      </c>
      <c r="I47" s="90" t="e">
        <f t="shared" si="0"/>
        <v>#DIV/0!</v>
      </c>
    </row>
    <row r="48" spans="2:9" s="27" customFormat="1" ht="30" customHeight="1" x14ac:dyDescent="0.25">
      <c r="B48" s="211">
        <v>34</v>
      </c>
      <c r="C48" s="212"/>
      <c r="D48" s="213"/>
      <c r="E48" s="26" t="s">
        <v>124</v>
      </c>
      <c r="F48" s="28"/>
      <c r="G48" s="55">
        <v>430</v>
      </c>
      <c r="H48" s="55">
        <v>430</v>
      </c>
      <c r="I48" s="90">
        <f t="shared" si="0"/>
        <v>100</v>
      </c>
    </row>
    <row r="49" spans="2:9" s="27" customFormat="1" ht="30" customHeight="1" x14ac:dyDescent="0.25">
      <c r="B49" s="43">
        <v>3431</v>
      </c>
      <c r="C49" s="44"/>
      <c r="D49" s="45"/>
      <c r="E49" s="45" t="s">
        <v>207</v>
      </c>
      <c r="F49" s="28"/>
      <c r="G49" s="29"/>
      <c r="H49" s="29">
        <v>430</v>
      </c>
      <c r="I49" s="90" t="e">
        <f t="shared" si="0"/>
        <v>#DIV/0!</v>
      </c>
    </row>
    <row r="50" spans="2:9" s="27" customFormat="1" ht="30" customHeight="1" x14ac:dyDescent="0.25">
      <c r="B50" s="214" t="s">
        <v>170</v>
      </c>
      <c r="C50" s="215"/>
      <c r="D50" s="216"/>
      <c r="E50" s="26" t="s">
        <v>183</v>
      </c>
      <c r="F50" s="28"/>
      <c r="G50" s="55"/>
      <c r="H50" s="55"/>
      <c r="I50" s="90" t="e">
        <f t="shared" si="0"/>
        <v>#DIV/0!</v>
      </c>
    </row>
    <row r="51" spans="2:9" s="27" customFormat="1" ht="30" customHeight="1" x14ac:dyDescent="0.25">
      <c r="B51" s="221" t="s">
        <v>167</v>
      </c>
      <c r="C51" s="221"/>
      <c r="D51" s="221"/>
      <c r="E51" s="30" t="s">
        <v>168</v>
      </c>
      <c r="F51" s="28"/>
      <c r="G51" s="29"/>
      <c r="H51" s="29"/>
      <c r="I51" s="90" t="e">
        <f t="shared" si="0"/>
        <v>#DIV/0!</v>
      </c>
    </row>
    <row r="52" spans="2:9" s="27" customFormat="1" ht="30" customHeight="1" x14ac:dyDescent="0.25">
      <c r="B52" s="221">
        <v>32</v>
      </c>
      <c r="C52" s="221"/>
      <c r="D52" s="221"/>
      <c r="E52" s="30" t="s">
        <v>12</v>
      </c>
      <c r="F52" s="28"/>
      <c r="G52" s="29"/>
      <c r="H52" s="29"/>
      <c r="I52" s="90" t="e">
        <f t="shared" si="0"/>
        <v>#DIV/0!</v>
      </c>
    </row>
    <row r="53" spans="2:9" s="27" customFormat="1" ht="30" customHeight="1" x14ac:dyDescent="0.25">
      <c r="B53" s="214" t="s">
        <v>171</v>
      </c>
      <c r="C53" s="215"/>
      <c r="D53" s="216"/>
      <c r="E53" s="30" t="s">
        <v>185</v>
      </c>
      <c r="F53" s="28"/>
      <c r="G53" s="29"/>
      <c r="H53" s="29"/>
      <c r="I53" s="90" t="e">
        <f t="shared" si="0"/>
        <v>#DIV/0!</v>
      </c>
    </row>
    <row r="54" spans="2:9" s="27" customFormat="1" ht="30" customHeight="1" x14ac:dyDescent="0.25">
      <c r="B54" s="211" t="s">
        <v>167</v>
      </c>
      <c r="C54" s="212"/>
      <c r="D54" s="213"/>
      <c r="E54" s="30" t="s">
        <v>168</v>
      </c>
      <c r="F54" s="28"/>
      <c r="G54" s="29"/>
      <c r="H54" s="29"/>
      <c r="I54" s="90" t="e">
        <f t="shared" si="0"/>
        <v>#DIV/0!</v>
      </c>
    </row>
    <row r="55" spans="2:9" s="27" customFormat="1" ht="30" customHeight="1" x14ac:dyDescent="0.25">
      <c r="B55" s="211">
        <v>42</v>
      </c>
      <c r="C55" s="212"/>
      <c r="D55" s="213"/>
      <c r="E55" s="30" t="s">
        <v>186</v>
      </c>
      <c r="F55" s="28"/>
      <c r="G55" s="29"/>
      <c r="H55" s="29"/>
      <c r="I55" s="90" t="e">
        <f t="shared" si="0"/>
        <v>#DIV/0!</v>
      </c>
    </row>
    <row r="56" spans="2:9" s="27" customFormat="1" ht="30" customHeight="1" x14ac:dyDescent="0.25">
      <c r="B56" s="211">
        <v>45</v>
      </c>
      <c r="C56" s="212"/>
      <c r="D56" s="213"/>
      <c r="E56" s="30" t="s">
        <v>187</v>
      </c>
      <c r="F56" s="28"/>
      <c r="G56" s="29"/>
      <c r="H56" s="29"/>
      <c r="I56" s="90" t="e">
        <f t="shared" si="0"/>
        <v>#DIV/0!</v>
      </c>
    </row>
    <row r="57" spans="2:9" s="27" customFormat="1" ht="30" customHeight="1" x14ac:dyDescent="0.25">
      <c r="B57" s="211" t="s">
        <v>169</v>
      </c>
      <c r="C57" s="212"/>
      <c r="D57" s="213"/>
      <c r="E57" s="30" t="s">
        <v>181</v>
      </c>
      <c r="F57" s="28"/>
      <c r="G57" s="29"/>
      <c r="H57" s="29"/>
      <c r="I57" s="90" t="e">
        <f t="shared" si="0"/>
        <v>#DIV/0!</v>
      </c>
    </row>
    <row r="58" spans="2:9" s="27" customFormat="1" ht="30" customHeight="1" x14ac:dyDescent="0.25">
      <c r="B58" s="211">
        <v>42</v>
      </c>
      <c r="C58" s="212"/>
      <c r="D58" s="213"/>
      <c r="E58" s="30" t="s">
        <v>186</v>
      </c>
      <c r="F58" s="28"/>
      <c r="G58" s="29"/>
      <c r="H58" s="29"/>
      <c r="I58" s="90" t="e">
        <f t="shared" si="0"/>
        <v>#DIV/0!</v>
      </c>
    </row>
    <row r="59" spans="2:9" s="27" customFormat="1" ht="30" customHeight="1" x14ac:dyDescent="0.25">
      <c r="B59" s="214" t="s">
        <v>172</v>
      </c>
      <c r="C59" s="215"/>
      <c r="D59" s="216"/>
      <c r="E59" s="40" t="s">
        <v>188</v>
      </c>
      <c r="F59" s="28"/>
      <c r="G59" s="55"/>
      <c r="H59" s="55">
        <v>0</v>
      </c>
      <c r="I59" s="90" t="e">
        <f t="shared" si="0"/>
        <v>#DIV/0!</v>
      </c>
    </row>
    <row r="60" spans="2:9" s="27" customFormat="1" ht="30" customHeight="1" x14ac:dyDescent="0.25">
      <c r="B60" s="214" t="s">
        <v>173</v>
      </c>
      <c r="C60" s="215"/>
      <c r="D60" s="216"/>
      <c r="E60" s="30" t="s">
        <v>189</v>
      </c>
      <c r="F60" s="28"/>
      <c r="G60" s="73"/>
      <c r="H60" s="55"/>
      <c r="I60" s="90" t="e">
        <f t="shared" si="0"/>
        <v>#DIV/0!</v>
      </c>
    </row>
    <row r="61" spans="2:9" s="27" customFormat="1" ht="30" customHeight="1" x14ac:dyDescent="0.25">
      <c r="B61" s="211" t="s">
        <v>174</v>
      </c>
      <c r="C61" s="212"/>
      <c r="D61" s="213"/>
      <c r="E61" s="30" t="s">
        <v>190</v>
      </c>
      <c r="F61" s="28"/>
      <c r="G61" s="29"/>
      <c r="H61" s="29"/>
      <c r="I61" s="90" t="e">
        <f t="shared" si="0"/>
        <v>#DIV/0!</v>
      </c>
    </row>
    <row r="62" spans="2:9" s="27" customFormat="1" ht="30" customHeight="1" x14ac:dyDescent="0.25">
      <c r="B62" s="211">
        <v>32</v>
      </c>
      <c r="C62" s="212"/>
      <c r="D62" s="213"/>
      <c r="E62" s="30" t="s">
        <v>12</v>
      </c>
      <c r="F62" s="28"/>
      <c r="G62" s="29"/>
      <c r="H62" s="29"/>
      <c r="I62" s="90" t="e">
        <f t="shared" si="0"/>
        <v>#DIV/0!</v>
      </c>
    </row>
    <row r="63" spans="2:9" s="27" customFormat="1" ht="30" customHeight="1" x14ac:dyDescent="0.25">
      <c r="B63" s="142" t="s">
        <v>283</v>
      </c>
      <c r="C63" s="143" t="s">
        <v>284</v>
      </c>
      <c r="D63" s="144" t="s">
        <v>285</v>
      </c>
      <c r="E63" s="30" t="s">
        <v>286</v>
      </c>
      <c r="F63" s="28"/>
      <c r="G63" s="55">
        <v>225</v>
      </c>
      <c r="H63" s="29"/>
      <c r="I63" s="90">
        <v>0</v>
      </c>
    </row>
    <row r="64" spans="2:9" s="27" customFormat="1" ht="30" customHeight="1" x14ac:dyDescent="0.25">
      <c r="B64" s="142" t="s">
        <v>243</v>
      </c>
      <c r="C64" s="143"/>
      <c r="D64" s="176" t="s">
        <v>287</v>
      </c>
      <c r="E64" s="30"/>
      <c r="F64" s="28"/>
      <c r="G64" s="29"/>
      <c r="H64" s="29"/>
      <c r="I64" s="90"/>
    </row>
    <row r="65" spans="2:9" s="27" customFormat="1" ht="30" customHeight="1" x14ac:dyDescent="0.25">
      <c r="B65" s="142">
        <v>3222</v>
      </c>
      <c r="C65" s="143"/>
      <c r="D65" s="144"/>
      <c r="E65" s="30"/>
      <c r="F65" s="28"/>
      <c r="G65" s="29"/>
      <c r="H65" s="29"/>
      <c r="I65" s="90"/>
    </row>
    <row r="66" spans="2:9" s="27" customFormat="1" ht="30" customHeight="1" x14ac:dyDescent="0.25">
      <c r="B66" s="70">
        <v>3211</v>
      </c>
      <c r="C66" s="71"/>
      <c r="D66" s="72"/>
      <c r="E66" s="30" t="s">
        <v>30</v>
      </c>
      <c r="F66" s="28"/>
      <c r="G66" s="29"/>
      <c r="H66" s="29"/>
      <c r="I66" s="90" t="e">
        <f t="shared" si="0"/>
        <v>#DIV/0!</v>
      </c>
    </row>
    <row r="67" spans="2:9" s="27" customFormat="1" ht="30" customHeight="1" x14ac:dyDescent="0.25">
      <c r="B67" s="214" t="s">
        <v>175</v>
      </c>
      <c r="C67" s="215"/>
      <c r="D67" s="216"/>
      <c r="E67" s="48" t="s">
        <v>191</v>
      </c>
      <c r="F67" s="28"/>
      <c r="G67" s="55">
        <v>7000</v>
      </c>
      <c r="H67" s="55">
        <v>4303</v>
      </c>
      <c r="I67" s="90">
        <f t="shared" si="0"/>
        <v>61.471428571428575</v>
      </c>
    </row>
    <row r="68" spans="2:9" s="27" customFormat="1" ht="30" customHeight="1" x14ac:dyDescent="0.25">
      <c r="B68" s="217" t="s">
        <v>174</v>
      </c>
      <c r="C68" s="218"/>
      <c r="D68" s="219"/>
      <c r="E68" s="30" t="s">
        <v>190</v>
      </c>
      <c r="F68" s="28"/>
      <c r="G68" s="29"/>
      <c r="H68" s="29"/>
      <c r="I68" s="90" t="e">
        <f t="shared" si="0"/>
        <v>#DIV/0!</v>
      </c>
    </row>
    <row r="69" spans="2:9" s="27" customFormat="1" ht="30" customHeight="1" x14ac:dyDescent="0.25">
      <c r="B69" s="211">
        <v>32</v>
      </c>
      <c r="C69" s="212"/>
      <c r="D69" s="213"/>
      <c r="E69" s="30" t="s">
        <v>12</v>
      </c>
      <c r="F69" s="28"/>
      <c r="G69" s="55">
        <v>7000</v>
      </c>
      <c r="H69" s="55">
        <v>4303</v>
      </c>
      <c r="I69" s="90">
        <f t="shared" si="0"/>
        <v>61.471428571428575</v>
      </c>
    </row>
    <row r="70" spans="2:9" s="27" customFormat="1" ht="30" customHeight="1" x14ac:dyDescent="0.25">
      <c r="B70" s="86">
        <v>3211</v>
      </c>
      <c r="C70" s="87"/>
      <c r="D70" s="88"/>
      <c r="E70" s="30" t="s">
        <v>260</v>
      </c>
      <c r="F70" s="28"/>
      <c r="G70" s="55"/>
      <c r="H70" s="55">
        <v>3195</v>
      </c>
      <c r="I70" s="90"/>
    </row>
    <row r="71" spans="2:9" s="27" customFormat="1" ht="30" customHeight="1" x14ac:dyDescent="0.25">
      <c r="B71" s="86">
        <v>3241</v>
      </c>
      <c r="C71" s="87"/>
      <c r="D71" s="88"/>
      <c r="E71" s="88" t="s">
        <v>204</v>
      </c>
      <c r="F71" s="28"/>
      <c r="G71" s="55"/>
      <c r="H71" s="55">
        <v>1020</v>
      </c>
      <c r="I71" s="90"/>
    </row>
    <row r="72" spans="2:9" s="27" customFormat="1" ht="30" customHeight="1" x14ac:dyDescent="0.25">
      <c r="B72" s="86">
        <v>3293</v>
      </c>
      <c r="C72" s="87"/>
      <c r="D72" s="88"/>
      <c r="E72" s="88" t="s">
        <v>121</v>
      </c>
      <c r="F72" s="28"/>
      <c r="G72" s="55"/>
      <c r="H72" s="55">
        <v>88</v>
      </c>
      <c r="I72" s="90"/>
    </row>
    <row r="73" spans="2:9" s="27" customFormat="1" ht="30" customHeight="1" x14ac:dyDescent="0.25">
      <c r="B73" s="211" t="s">
        <v>176</v>
      </c>
      <c r="C73" s="212"/>
      <c r="D73" s="213"/>
      <c r="E73" s="30" t="s">
        <v>192</v>
      </c>
      <c r="F73" s="28"/>
      <c r="G73" s="29"/>
      <c r="H73" s="29"/>
      <c r="I73" s="90" t="e">
        <f t="shared" si="0"/>
        <v>#DIV/0!</v>
      </c>
    </row>
    <row r="74" spans="2:9" s="27" customFormat="1" ht="30" customHeight="1" x14ac:dyDescent="0.25">
      <c r="B74" s="211">
        <v>32</v>
      </c>
      <c r="C74" s="212"/>
      <c r="D74" s="213"/>
      <c r="E74" s="30" t="s">
        <v>12</v>
      </c>
      <c r="F74" s="28"/>
      <c r="G74" s="29"/>
      <c r="H74" s="29"/>
      <c r="I74" s="90" t="e">
        <f t="shared" si="0"/>
        <v>#DIV/0!</v>
      </c>
    </row>
    <row r="75" spans="2:9" s="27" customFormat="1" ht="30" customHeight="1" x14ac:dyDescent="0.25">
      <c r="B75" s="142"/>
      <c r="C75" s="143"/>
      <c r="D75" s="144" t="s">
        <v>278</v>
      </c>
      <c r="E75" s="30"/>
      <c r="F75" s="28"/>
      <c r="G75" s="29"/>
      <c r="H75" s="29"/>
      <c r="I75" s="90"/>
    </row>
    <row r="76" spans="2:9" s="27" customFormat="1" ht="30" customHeight="1" x14ac:dyDescent="0.25">
      <c r="B76" s="147" t="s">
        <v>279</v>
      </c>
      <c r="C76" s="143"/>
      <c r="D76" s="177">
        <v>36892</v>
      </c>
      <c r="E76" s="30" t="s">
        <v>190</v>
      </c>
      <c r="F76" s="28"/>
      <c r="G76" s="29"/>
      <c r="H76" s="29"/>
      <c r="I76" s="90"/>
    </row>
    <row r="77" spans="2:9" s="27" customFormat="1" ht="30" customHeight="1" x14ac:dyDescent="0.25">
      <c r="B77" s="147">
        <v>41</v>
      </c>
      <c r="C77" s="143"/>
      <c r="D77" s="144"/>
      <c r="E77" s="30" t="s">
        <v>280</v>
      </c>
      <c r="F77" s="28"/>
      <c r="G77" s="55">
        <v>700</v>
      </c>
      <c r="H77" s="55">
        <v>700</v>
      </c>
      <c r="I77" s="90"/>
    </row>
    <row r="78" spans="2:9" s="27" customFormat="1" ht="30" customHeight="1" x14ac:dyDescent="0.25">
      <c r="B78" s="142">
        <v>412</v>
      </c>
      <c r="C78" s="143"/>
      <c r="D78" s="144"/>
      <c r="E78" s="30" t="s">
        <v>277</v>
      </c>
      <c r="F78" s="28"/>
      <c r="G78" s="29"/>
      <c r="H78" s="29">
        <v>700</v>
      </c>
      <c r="I78" s="90"/>
    </row>
    <row r="79" spans="2:9" s="27" customFormat="1" ht="30" customHeight="1" x14ac:dyDescent="0.25">
      <c r="B79" s="142">
        <v>4123</v>
      </c>
      <c r="C79" s="143"/>
      <c r="D79" s="144"/>
      <c r="E79" s="30" t="s">
        <v>257</v>
      </c>
      <c r="F79" s="28"/>
      <c r="G79" s="29"/>
      <c r="H79" s="29">
        <v>700</v>
      </c>
      <c r="I79" s="90"/>
    </row>
    <row r="80" spans="2:9" s="27" customFormat="1" ht="30" customHeight="1" x14ac:dyDescent="0.25">
      <c r="B80" s="52" t="s">
        <v>241</v>
      </c>
      <c r="C80" s="59">
        <v>1208</v>
      </c>
      <c r="D80" s="51"/>
      <c r="E80" s="30"/>
      <c r="F80" s="28"/>
      <c r="G80" s="29"/>
      <c r="H80" s="29"/>
      <c r="I80" s="90" t="e">
        <f t="shared" si="0"/>
        <v>#DIV/0!</v>
      </c>
    </row>
    <row r="81" spans="2:9" s="27" customFormat="1" ht="30" customHeight="1" x14ac:dyDescent="0.25">
      <c r="B81" s="214" t="s">
        <v>177</v>
      </c>
      <c r="C81" s="215"/>
      <c r="D81" s="216"/>
      <c r="E81" s="48" t="s">
        <v>242</v>
      </c>
      <c r="F81" s="28"/>
      <c r="G81" s="29"/>
      <c r="H81" s="29"/>
      <c r="I81" s="90" t="e">
        <f t="shared" si="0"/>
        <v>#DIV/0!</v>
      </c>
    </row>
    <row r="82" spans="2:9" s="27" customFormat="1" ht="30" customHeight="1" x14ac:dyDescent="0.25">
      <c r="B82" s="217" t="s">
        <v>169</v>
      </c>
      <c r="C82" s="218"/>
      <c r="D82" s="219"/>
      <c r="E82" s="48" t="s">
        <v>181</v>
      </c>
      <c r="F82" s="91"/>
      <c r="G82" s="55">
        <v>1068540</v>
      </c>
      <c r="H82" s="55">
        <f>SUM(H84,H85,H86,H87,H88,H89,H92,H95)</f>
        <v>1035811</v>
      </c>
      <c r="I82" s="90">
        <f t="shared" si="0"/>
        <v>96.937035581260417</v>
      </c>
    </row>
    <row r="83" spans="2:9" s="27" customFormat="1" ht="30" customHeight="1" x14ac:dyDescent="0.25">
      <c r="B83" s="217">
        <v>31</v>
      </c>
      <c r="C83" s="218"/>
      <c r="D83" s="219"/>
      <c r="E83" s="48" t="s">
        <v>212</v>
      </c>
      <c r="F83" s="28"/>
      <c r="G83" s="55"/>
      <c r="H83" s="55"/>
      <c r="I83" s="90" t="e">
        <f t="shared" si="0"/>
        <v>#DIV/0!</v>
      </c>
    </row>
    <row r="84" spans="2:9" s="27" customFormat="1" ht="30" customHeight="1" x14ac:dyDescent="0.25">
      <c r="B84" s="61">
        <v>3111</v>
      </c>
      <c r="C84" s="53"/>
      <c r="D84" s="54"/>
      <c r="E84" s="62" t="s">
        <v>182</v>
      </c>
      <c r="F84" s="28"/>
      <c r="G84" s="29"/>
      <c r="H84" s="29">
        <v>742153</v>
      </c>
      <c r="I84" s="90" t="e">
        <f t="shared" si="0"/>
        <v>#DIV/0!</v>
      </c>
    </row>
    <row r="85" spans="2:9" s="27" customFormat="1" ht="30" customHeight="1" x14ac:dyDescent="0.25">
      <c r="B85" s="61">
        <v>3121</v>
      </c>
      <c r="C85" s="53"/>
      <c r="D85" s="54"/>
      <c r="E85" s="62" t="s">
        <v>213</v>
      </c>
      <c r="F85" s="28"/>
      <c r="G85" s="29"/>
      <c r="H85" s="29">
        <v>24516</v>
      </c>
      <c r="I85" s="90" t="e">
        <f t="shared" si="0"/>
        <v>#DIV/0!</v>
      </c>
    </row>
    <row r="86" spans="2:9" s="27" customFormat="1" ht="30" customHeight="1" x14ac:dyDescent="0.25">
      <c r="B86" s="61">
        <v>3132</v>
      </c>
      <c r="C86" s="53"/>
      <c r="D86" s="54"/>
      <c r="E86" s="62" t="s">
        <v>214</v>
      </c>
      <c r="F86" s="28"/>
      <c r="G86" s="29"/>
      <c r="H86" s="29">
        <v>121911</v>
      </c>
      <c r="I86" s="90" t="e">
        <f t="shared" ref="I86:I156" si="1">H86/G86*100</f>
        <v>#DIV/0!</v>
      </c>
    </row>
    <row r="87" spans="2:9" s="27" customFormat="1" ht="30" customHeight="1" x14ac:dyDescent="0.25">
      <c r="B87" s="52">
        <v>32</v>
      </c>
      <c r="C87" s="53"/>
      <c r="D87" s="54"/>
      <c r="E87" s="48" t="s">
        <v>12</v>
      </c>
      <c r="F87" s="28"/>
      <c r="G87" s="55"/>
      <c r="H87" s="55"/>
      <c r="I87" s="90" t="e">
        <f t="shared" si="1"/>
        <v>#DIV/0!</v>
      </c>
    </row>
    <row r="88" spans="2:9" s="27" customFormat="1" ht="30" customHeight="1" x14ac:dyDescent="0.25">
      <c r="B88" s="61">
        <v>3211</v>
      </c>
      <c r="C88" s="53"/>
      <c r="D88" s="54"/>
      <c r="E88" s="62" t="s">
        <v>31</v>
      </c>
      <c r="F88" s="28"/>
      <c r="G88" s="29"/>
      <c r="H88" s="29"/>
      <c r="I88" s="90" t="e">
        <f t="shared" si="1"/>
        <v>#DIV/0!</v>
      </c>
    </row>
    <row r="89" spans="2:9" s="27" customFormat="1" ht="30" customHeight="1" x14ac:dyDescent="0.25">
      <c r="B89" s="61">
        <v>3237</v>
      </c>
      <c r="C89" s="53"/>
      <c r="D89" s="54"/>
      <c r="E89" s="62" t="s">
        <v>115</v>
      </c>
      <c r="F89" s="28"/>
      <c r="G89" s="29"/>
      <c r="H89" s="29">
        <v>146145</v>
      </c>
      <c r="I89" s="90" t="e">
        <f t="shared" si="1"/>
        <v>#DIV/0!</v>
      </c>
    </row>
    <row r="90" spans="2:9" s="27" customFormat="1" ht="30" customHeight="1" x14ac:dyDescent="0.25">
      <c r="B90" s="58" t="s">
        <v>230</v>
      </c>
      <c r="C90" s="214" t="s">
        <v>188</v>
      </c>
      <c r="D90" s="215"/>
      <c r="E90" s="216"/>
      <c r="F90" s="28"/>
      <c r="G90" s="29"/>
      <c r="H90" s="29"/>
      <c r="I90" s="90" t="e">
        <f t="shared" si="1"/>
        <v>#DIV/0!</v>
      </c>
    </row>
    <row r="91" spans="2:9" s="27" customFormat="1" ht="30" customHeight="1" x14ac:dyDescent="0.25">
      <c r="B91" s="147" t="s">
        <v>243</v>
      </c>
      <c r="C91" s="145" t="s">
        <v>244</v>
      </c>
      <c r="D91" s="145" t="s">
        <v>245</v>
      </c>
      <c r="E91" s="146"/>
      <c r="F91" s="28"/>
      <c r="G91" s="29"/>
      <c r="H91" s="29"/>
      <c r="I91" s="90"/>
    </row>
    <row r="92" spans="2:9" s="27" customFormat="1" ht="30" customHeight="1" x14ac:dyDescent="0.25">
      <c r="B92" s="147">
        <v>32</v>
      </c>
      <c r="C92" s="145" t="s">
        <v>293</v>
      </c>
      <c r="D92" s="145"/>
      <c r="E92" s="146" t="s">
        <v>12</v>
      </c>
      <c r="F92" s="28"/>
      <c r="G92" s="29">
        <v>250</v>
      </c>
      <c r="H92" s="29">
        <v>226</v>
      </c>
      <c r="I92" s="90">
        <v>90.4</v>
      </c>
    </row>
    <row r="93" spans="2:9" s="27" customFormat="1" ht="30" customHeight="1" x14ac:dyDescent="0.25">
      <c r="B93" s="147">
        <v>3221</v>
      </c>
      <c r="C93" s="145"/>
      <c r="D93" s="145"/>
      <c r="E93" s="146" t="s">
        <v>291</v>
      </c>
      <c r="F93" s="28"/>
      <c r="G93" s="29"/>
      <c r="H93" s="29">
        <v>190</v>
      </c>
      <c r="I93" s="90"/>
    </row>
    <row r="94" spans="2:9" s="27" customFormat="1" ht="30" customHeight="1" x14ac:dyDescent="0.25">
      <c r="B94" s="58">
        <v>3222</v>
      </c>
      <c r="C94" s="56"/>
      <c r="D94" s="56"/>
      <c r="E94" s="57" t="s">
        <v>282</v>
      </c>
      <c r="F94" s="28"/>
      <c r="G94" s="29"/>
      <c r="H94" s="29">
        <v>36</v>
      </c>
      <c r="I94" s="90" t="e">
        <f t="shared" si="1"/>
        <v>#DIV/0!</v>
      </c>
    </row>
    <row r="95" spans="2:9" s="27" customFormat="1" ht="30" customHeight="1" x14ac:dyDescent="0.25">
      <c r="B95" s="52">
        <v>38</v>
      </c>
      <c r="C95" s="148" t="s">
        <v>293</v>
      </c>
      <c r="D95" s="54"/>
      <c r="E95" s="48" t="s">
        <v>96</v>
      </c>
      <c r="F95" s="28"/>
      <c r="G95" s="55">
        <v>860</v>
      </c>
      <c r="H95" s="55">
        <v>860</v>
      </c>
      <c r="I95" s="90">
        <f t="shared" si="1"/>
        <v>100</v>
      </c>
    </row>
    <row r="96" spans="2:9" s="27" customFormat="1" ht="30" customHeight="1" x14ac:dyDescent="0.25">
      <c r="B96" s="61">
        <v>3812</v>
      </c>
      <c r="C96" s="53"/>
      <c r="D96" s="54"/>
      <c r="E96" s="62" t="s">
        <v>132</v>
      </c>
      <c r="F96" s="28"/>
      <c r="G96" s="29"/>
      <c r="H96" s="29">
        <v>860</v>
      </c>
      <c r="I96" s="90" t="e">
        <f t="shared" si="1"/>
        <v>#DIV/0!</v>
      </c>
    </row>
    <row r="97" spans="1:9" s="27" customFormat="1" ht="30" customHeight="1" x14ac:dyDescent="0.25">
      <c r="B97" s="52">
        <v>42</v>
      </c>
      <c r="C97" s="53"/>
      <c r="D97" s="54"/>
      <c r="E97" s="48" t="s">
        <v>215</v>
      </c>
      <c r="F97" s="28"/>
      <c r="G97" s="55">
        <v>440</v>
      </c>
      <c r="H97" s="55">
        <v>364</v>
      </c>
      <c r="I97" s="90">
        <f t="shared" si="1"/>
        <v>82.727272727272734</v>
      </c>
    </row>
    <row r="98" spans="1:9" s="27" customFormat="1" ht="30" customHeight="1" x14ac:dyDescent="0.25">
      <c r="B98" s="52"/>
      <c r="C98" s="63">
        <v>4241</v>
      </c>
      <c r="D98" s="54"/>
      <c r="E98" s="62" t="s">
        <v>138</v>
      </c>
      <c r="F98" s="28"/>
      <c r="G98" s="29"/>
      <c r="H98" s="29">
        <v>364</v>
      </c>
      <c r="I98" s="90" t="e">
        <f t="shared" si="1"/>
        <v>#DIV/0!</v>
      </c>
    </row>
    <row r="99" spans="1:9" s="27" customFormat="1" ht="30" customHeight="1" x14ac:dyDescent="0.25">
      <c r="B99" s="214" t="s">
        <v>226</v>
      </c>
      <c r="C99" s="215"/>
      <c r="D99" s="216"/>
      <c r="E99" s="62"/>
      <c r="F99" s="28"/>
      <c r="G99" s="29"/>
      <c r="H99" s="29"/>
      <c r="I99" s="90" t="e">
        <f t="shared" si="1"/>
        <v>#DIV/0!</v>
      </c>
    </row>
    <row r="100" spans="1:9" s="27" customFormat="1" ht="30" customHeight="1" x14ac:dyDescent="0.25">
      <c r="B100" s="58" t="s">
        <v>228</v>
      </c>
      <c r="C100" s="63"/>
      <c r="D100" s="60"/>
      <c r="E100" s="62"/>
      <c r="F100" s="28"/>
      <c r="G100" s="29"/>
      <c r="H100" s="29"/>
      <c r="I100" s="90" t="e">
        <f t="shared" si="1"/>
        <v>#DIV/0!</v>
      </c>
    </row>
    <row r="101" spans="1:9" s="27" customFormat="1" ht="30" customHeight="1" x14ac:dyDescent="0.25">
      <c r="B101" s="58" t="s">
        <v>229</v>
      </c>
      <c r="C101" s="214" t="s">
        <v>188</v>
      </c>
      <c r="D101" s="215"/>
      <c r="E101" s="216"/>
      <c r="F101" s="28"/>
      <c r="G101" s="29"/>
      <c r="H101" s="29"/>
      <c r="I101" s="90" t="e">
        <f t="shared" si="1"/>
        <v>#DIV/0!</v>
      </c>
    </row>
    <row r="102" spans="1:9" s="27" customFormat="1" ht="30" customHeight="1" x14ac:dyDescent="0.25">
      <c r="B102" s="58">
        <v>32</v>
      </c>
      <c r="C102" s="56"/>
      <c r="D102" s="56"/>
      <c r="E102" s="57" t="s">
        <v>12</v>
      </c>
      <c r="F102" s="28"/>
      <c r="G102" s="55"/>
      <c r="H102" s="55">
        <v>0</v>
      </c>
      <c r="I102" s="90" t="e">
        <f t="shared" si="1"/>
        <v>#DIV/0!</v>
      </c>
    </row>
    <row r="103" spans="1:9" s="27" customFormat="1" ht="30" customHeight="1" x14ac:dyDescent="0.25">
      <c r="B103" s="214" t="s">
        <v>226</v>
      </c>
      <c r="C103" s="215"/>
      <c r="D103" s="216"/>
      <c r="E103" s="62"/>
      <c r="F103" s="28"/>
      <c r="G103" s="29"/>
      <c r="H103" s="29"/>
      <c r="I103" s="90" t="e">
        <f t="shared" si="1"/>
        <v>#DIV/0!</v>
      </c>
    </row>
    <row r="104" spans="1:9" s="27" customFormat="1" ht="30" customHeight="1" x14ac:dyDescent="0.25">
      <c r="B104" s="214" t="s">
        <v>288</v>
      </c>
      <c r="C104" s="215"/>
      <c r="D104" s="216"/>
      <c r="E104" s="30" t="s">
        <v>242</v>
      </c>
      <c r="F104" s="28"/>
      <c r="G104" s="55"/>
      <c r="H104" s="55"/>
      <c r="I104" s="90" t="e">
        <f t="shared" si="1"/>
        <v>#DIV/0!</v>
      </c>
    </row>
    <row r="105" spans="1:9" s="27" customFormat="1" ht="30" customHeight="1" x14ac:dyDescent="0.25">
      <c r="B105" s="217" t="s">
        <v>227</v>
      </c>
      <c r="C105" s="218"/>
      <c r="D105" s="219"/>
      <c r="E105" s="30" t="s">
        <v>289</v>
      </c>
      <c r="F105" s="28"/>
      <c r="G105" s="29"/>
      <c r="H105" s="29"/>
      <c r="I105" s="90" t="e">
        <f t="shared" si="1"/>
        <v>#DIV/0!</v>
      </c>
    </row>
    <row r="106" spans="1:9" s="27" customFormat="1" ht="30" customHeight="1" x14ac:dyDescent="0.25">
      <c r="B106" s="211">
        <v>31</v>
      </c>
      <c r="C106" s="212"/>
      <c r="D106" s="213"/>
      <c r="E106" s="30" t="s">
        <v>182</v>
      </c>
      <c r="F106" s="28"/>
      <c r="G106" s="29"/>
      <c r="H106" s="29"/>
      <c r="I106" s="90" t="e">
        <f t="shared" si="1"/>
        <v>#DIV/0!</v>
      </c>
    </row>
    <row r="107" spans="1:9" s="27" customFormat="1" ht="30" customHeight="1" x14ac:dyDescent="0.25">
      <c r="B107" s="217">
        <v>32</v>
      </c>
      <c r="C107" s="218"/>
      <c r="D107" s="219"/>
      <c r="E107" s="48" t="s">
        <v>12</v>
      </c>
      <c r="F107" s="28"/>
      <c r="G107" s="55"/>
      <c r="H107" s="55"/>
      <c r="I107" s="90" t="e">
        <f t="shared" si="1"/>
        <v>#DIV/0!</v>
      </c>
    </row>
    <row r="108" spans="1:9" s="27" customFormat="1" ht="30" customHeight="1" x14ac:dyDescent="0.25">
      <c r="A108" s="64"/>
      <c r="B108" s="61"/>
      <c r="C108" s="53"/>
      <c r="D108" s="54"/>
      <c r="E108" s="48"/>
      <c r="F108" s="28"/>
      <c r="G108" s="29"/>
      <c r="H108" s="29"/>
      <c r="I108" s="90" t="e">
        <f t="shared" si="1"/>
        <v>#DIV/0!</v>
      </c>
    </row>
    <row r="109" spans="1:9" s="27" customFormat="1" ht="30" customHeight="1" x14ac:dyDescent="0.25">
      <c r="B109" s="61"/>
      <c r="C109" s="53"/>
      <c r="D109" s="54"/>
      <c r="E109" s="48"/>
      <c r="F109" s="28"/>
      <c r="G109" s="29"/>
      <c r="H109" s="29"/>
      <c r="I109" s="90" t="e">
        <f t="shared" si="1"/>
        <v>#DIV/0!</v>
      </c>
    </row>
    <row r="110" spans="1:9" s="27" customFormat="1" ht="30" customHeight="1" x14ac:dyDescent="0.25">
      <c r="B110" s="61"/>
      <c r="C110" s="53"/>
      <c r="D110" s="54"/>
      <c r="E110" s="48"/>
      <c r="F110" s="28"/>
      <c r="G110" s="29"/>
      <c r="H110" s="29"/>
      <c r="I110" s="90" t="e">
        <f t="shared" si="1"/>
        <v>#DIV/0!</v>
      </c>
    </row>
    <row r="111" spans="1:9" s="27" customFormat="1" ht="30" customHeight="1" x14ac:dyDescent="0.25">
      <c r="B111" s="211">
        <v>34</v>
      </c>
      <c r="C111" s="212"/>
      <c r="D111" s="213"/>
      <c r="E111" s="30" t="s">
        <v>124</v>
      </c>
      <c r="F111" s="28"/>
      <c r="G111" s="29"/>
      <c r="H111" s="29"/>
      <c r="I111" s="90" t="e">
        <f t="shared" si="1"/>
        <v>#DIV/0!</v>
      </c>
    </row>
    <row r="112" spans="1:9" s="27" customFormat="1" ht="30" customHeight="1" x14ac:dyDescent="0.25">
      <c r="B112" s="211">
        <v>37</v>
      </c>
      <c r="C112" s="212"/>
      <c r="D112" s="213"/>
      <c r="E112" s="30" t="s">
        <v>193</v>
      </c>
      <c r="F112" s="28"/>
      <c r="G112" s="29"/>
      <c r="H112" s="29"/>
      <c r="I112" s="90" t="e">
        <f t="shared" si="1"/>
        <v>#DIV/0!</v>
      </c>
    </row>
    <row r="113" spans="2:9" s="27" customFormat="1" ht="30" customHeight="1" x14ac:dyDescent="0.25">
      <c r="B113" s="211">
        <v>38</v>
      </c>
      <c r="C113" s="212"/>
      <c r="D113" s="213"/>
      <c r="E113" s="30" t="s">
        <v>90</v>
      </c>
      <c r="F113" s="28"/>
      <c r="G113" s="29"/>
      <c r="H113" s="29"/>
      <c r="I113" s="90" t="e">
        <f t="shared" si="1"/>
        <v>#DIV/0!</v>
      </c>
    </row>
    <row r="114" spans="2:9" s="27" customFormat="1" ht="30" customHeight="1" x14ac:dyDescent="0.25">
      <c r="B114" s="211">
        <v>42</v>
      </c>
      <c r="C114" s="212"/>
      <c r="D114" s="213"/>
      <c r="E114" s="30" t="s">
        <v>186</v>
      </c>
      <c r="F114" s="28"/>
      <c r="G114" s="29"/>
      <c r="H114" s="29"/>
      <c r="I114" s="90" t="e">
        <f t="shared" si="1"/>
        <v>#DIV/0!</v>
      </c>
    </row>
    <row r="115" spans="2:9" s="27" customFormat="1" ht="30" customHeight="1" thickBot="1" x14ac:dyDescent="0.3">
      <c r="B115" s="225">
        <v>45</v>
      </c>
      <c r="C115" s="212"/>
      <c r="D115" s="213"/>
      <c r="E115" s="30" t="s">
        <v>187</v>
      </c>
      <c r="F115" s="28"/>
      <c r="G115" s="29"/>
      <c r="H115" s="29"/>
      <c r="I115" s="90" t="e">
        <f t="shared" si="1"/>
        <v>#DIV/0!</v>
      </c>
    </row>
    <row r="116" spans="2:9" s="27" customFormat="1" ht="30" customHeight="1" thickBot="1" x14ac:dyDescent="0.3">
      <c r="B116" s="85" t="s">
        <v>256</v>
      </c>
      <c r="C116" s="80" t="s">
        <v>252</v>
      </c>
      <c r="D116" s="79"/>
      <c r="E116" s="30"/>
      <c r="F116" s="28"/>
      <c r="G116" s="29"/>
      <c r="H116" s="29"/>
      <c r="I116" s="90" t="e">
        <f t="shared" si="1"/>
        <v>#DIV/0!</v>
      </c>
    </row>
    <row r="117" spans="2:9" s="27" customFormat="1" ht="30" customHeight="1" x14ac:dyDescent="0.25">
      <c r="B117" s="220" t="s">
        <v>253</v>
      </c>
      <c r="C117" s="218"/>
      <c r="D117" s="219"/>
      <c r="E117" s="40" t="s">
        <v>254</v>
      </c>
      <c r="F117" s="28"/>
      <c r="G117" s="55">
        <v>500</v>
      </c>
      <c r="H117" s="55">
        <v>282</v>
      </c>
      <c r="I117" s="90">
        <f t="shared" si="1"/>
        <v>56.399999999999991</v>
      </c>
    </row>
    <row r="118" spans="2:9" s="27" customFormat="1" ht="30" customHeight="1" x14ac:dyDescent="0.25">
      <c r="B118" s="211">
        <v>32</v>
      </c>
      <c r="C118" s="212"/>
      <c r="D118" s="213"/>
      <c r="E118" s="30" t="s">
        <v>12</v>
      </c>
      <c r="F118" s="28"/>
      <c r="G118" s="55">
        <v>500</v>
      </c>
      <c r="H118" s="84">
        <v>282</v>
      </c>
      <c r="I118" s="90">
        <f t="shared" si="1"/>
        <v>56.399999999999991</v>
      </c>
    </row>
    <row r="119" spans="2:9" s="27" customFormat="1" ht="30" customHeight="1" x14ac:dyDescent="0.25">
      <c r="B119" s="77">
        <v>3293</v>
      </c>
      <c r="C119" s="78"/>
      <c r="D119" s="79"/>
      <c r="E119" s="30" t="s">
        <v>121</v>
      </c>
      <c r="F119" s="28"/>
      <c r="G119" s="29"/>
      <c r="H119" s="29">
        <v>282</v>
      </c>
      <c r="I119" s="90" t="e">
        <f t="shared" si="1"/>
        <v>#DIV/0!</v>
      </c>
    </row>
    <row r="120" spans="2:9" s="27" customFormat="1" ht="30" customHeight="1" x14ac:dyDescent="0.25">
      <c r="B120" s="211">
        <v>42</v>
      </c>
      <c r="C120" s="212"/>
      <c r="D120" s="213"/>
      <c r="E120" s="30" t="s">
        <v>186</v>
      </c>
      <c r="F120" s="28"/>
      <c r="G120" s="29"/>
      <c r="H120" s="29"/>
      <c r="I120" s="90" t="e">
        <f t="shared" si="1"/>
        <v>#DIV/0!</v>
      </c>
    </row>
    <row r="121" spans="2:9" s="27" customFormat="1" ht="30" customHeight="1" x14ac:dyDescent="0.25">
      <c r="B121" s="211">
        <v>45</v>
      </c>
      <c r="C121" s="212"/>
      <c r="D121" s="213"/>
      <c r="E121" s="30" t="s">
        <v>187</v>
      </c>
      <c r="F121" s="28"/>
      <c r="G121" s="29"/>
      <c r="H121" s="29"/>
      <c r="I121" s="90" t="e">
        <f t="shared" si="1"/>
        <v>#DIV/0!</v>
      </c>
    </row>
    <row r="122" spans="2:9" s="27" customFormat="1" ht="30" customHeight="1" x14ac:dyDescent="0.25">
      <c r="B122" s="75" t="s">
        <v>251</v>
      </c>
      <c r="C122" s="76" t="s">
        <v>252</v>
      </c>
      <c r="D122" s="74"/>
      <c r="E122" s="30"/>
      <c r="F122" s="28"/>
      <c r="G122" s="29"/>
      <c r="H122" s="29"/>
      <c r="I122" s="90" t="e">
        <f t="shared" si="1"/>
        <v>#DIV/0!</v>
      </c>
    </row>
    <row r="123" spans="2:9" s="27" customFormat="1" ht="30" customHeight="1" x14ac:dyDescent="0.25">
      <c r="B123" s="217" t="s">
        <v>178</v>
      </c>
      <c r="C123" s="218"/>
      <c r="D123" s="219"/>
      <c r="E123" s="30" t="s">
        <v>194</v>
      </c>
      <c r="F123" s="28"/>
      <c r="G123" s="55">
        <v>2610</v>
      </c>
      <c r="H123" s="55">
        <v>2610</v>
      </c>
      <c r="I123" s="90">
        <f t="shared" si="1"/>
        <v>100</v>
      </c>
    </row>
    <row r="124" spans="2:9" s="27" customFormat="1" ht="30" customHeight="1" x14ac:dyDescent="0.25">
      <c r="B124" s="211">
        <v>32</v>
      </c>
      <c r="C124" s="212"/>
      <c r="D124" s="213"/>
      <c r="E124" s="30" t="s">
        <v>12</v>
      </c>
      <c r="F124" s="28"/>
      <c r="G124" s="29">
        <v>2610</v>
      </c>
      <c r="H124" s="29">
        <v>2610</v>
      </c>
      <c r="I124" s="90">
        <f t="shared" si="1"/>
        <v>100</v>
      </c>
    </row>
    <row r="125" spans="2:9" s="27" customFormat="1" ht="30" customHeight="1" x14ac:dyDescent="0.25">
      <c r="B125" s="70">
        <v>3211</v>
      </c>
      <c r="C125" s="71"/>
      <c r="D125" s="72"/>
      <c r="E125" s="30" t="s">
        <v>31</v>
      </c>
      <c r="F125" s="28"/>
      <c r="G125" s="29"/>
      <c r="H125" s="29"/>
      <c r="I125" s="90" t="e">
        <f t="shared" si="1"/>
        <v>#DIV/0!</v>
      </c>
    </row>
    <row r="126" spans="2:9" s="27" customFormat="1" ht="30" customHeight="1" x14ac:dyDescent="0.25">
      <c r="B126" s="211">
        <v>3239</v>
      </c>
      <c r="C126" s="212"/>
      <c r="D126" s="213"/>
      <c r="E126" s="30" t="s">
        <v>117</v>
      </c>
      <c r="F126" s="28"/>
      <c r="G126" s="29"/>
      <c r="H126" s="29"/>
      <c r="I126" s="90" t="e">
        <f t="shared" si="1"/>
        <v>#DIV/0!</v>
      </c>
    </row>
    <row r="127" spans="2:9" s="27" customFormat="1" ht="30" customHeight="1" x14ac:dyDescent="0.25">
      <c r="B127" s="70">
        <v>3293</v>
      </c>
      <c r="C127" s="71"/>
      <c r="D127" s="72"/>
      <c r="E127" s="30" t="s">
        <v>121</v>
      </c>
      <c r="F127" s="28"/>
      <c r="G127" s="29"/>
      <c r="H127" s="29"/>
      <c r="I127" s="90" t="e">
        <f t="shared" si="1"/>
        <v>#DIV/0!</v>
      </c>
    </row>
    <row r="128" spans="2:9" s="27" customFormat="1" ht="30" customHeight="1" x14ac:dyDescent="0.25">
      <c r="B128" s="211">
        <v>42</v>
      </c>
      <c r="C128" s="212"/>
      <c r="D128" s="213"/>
      <c r="E128" s="30" t="s">
        <v>186</v>
      </c>
      <c r="F128" s="28"/>
      <c r="G128" s="29"/>
      <c r="H128" s="92"/>
      <c r="I128" s="90" t="e">
        <f t="shared" si="1"/>
        <v>#DIV/0!</v>
      </c>
    </row>
    <row r="129" spans="2:9" s="27" customFormat="1" ht="30" customHeight="1" x14ac:dyDescent="0.25">
      <c r="B129" s="214" t="s">
        <v>179</v>
      </c>
      <c r="C129" s="215"/>
      <c r="D129" s="216"/>
      <c r="E129" s="30" t="s">
        <v>195</v>
      </c>
      <c r="F129" s="28"/>
      <c r="G129" s="29"/>
      <c r="H129" s="29"/>
      <c r="I129" s="90" t="e">
        <f t="shared" si="1"/>
        <v>#DIV/0!</v>
      </c>
    </row>
    <row r="130" spans="2:9" s="27" customFormat="1" ht="30" customHeight="1" x14ac:dyDescent="0.25">
      <c r="B130" s="217" t="s">
        <v>180</v>
      </c>
      <c r="C130" s="218"/>
      <c r="D130" s="219"/>
      <c r="E130" s="30" t="s">
        <v>196</v>
      </c>
      <c r="F130" s="28"/>
      <c r="G130" s="55">
        <v>27055</v>
      </c>
      <c r="H130" s="93">
        <v>24961</v>
      </c>
      <c r="I130" s="90">
        <f t="shared" si="1"/>
        <v>92.260210681944187</v>
      </c>
    </row>
    <row r="131" spans="2:9" s="27" customFormat="1" ht="30" customHeight="1" x14ac:dyDescent="0.25">
      <c r="B131" s="52">
        <v>31</v>
      </c>
      <c r="C131" s="53"/>
      <c r="D131" s="54"/>
      <c r="E131" s="30" t="s">
        <v>182</v>
      </c>
      <c r="F131" s="28"/>
      <c r="G131" s="55">
        <v>7437</v>
      </c>
      <c r="H131" s="55">
        <v>7444</v>
      </c>
      <c r="I131" s="90">
        <f t="shared" si="1"/>
        <v>100.094123974721</v>
      </c>
    </row>
    <row r="132" spans="2:9" s="27" customFormat="1" ht="30" customHeight="1" x14ac:dyDescent="0.25">
      <c r="B132" s="52">
        <v>3111</v>
      </c>
      <c r="C132" s="53"/>
      <c r="D132" s="54"/>
      <c r="E132" s="30" t="s">
        <v>29</v>
      </c>
      <c r="F132" s="28"/>
      <c r="G132" s="29"/>
      <c r="H132" s="29">
        <v>3300</v>
      </c>
      <c r="I132" s="90" t="e">
        <f t="shared" si="1"/>
        <v>#DIV/0!</v>
      </c>
    </row>
    <row r="133" spans="2:9" s="27" customFormat="1" ht="30" customHeight="1" x14ac:dyDescent="0.25">
      <c r="B133" s="52">
        <v>3121</v>
      </c>
      <c r="C133" s="53"/>
      <c r="D133" s="54"/>
      <c r="E133" s="30" t="s">
        <v>96</v>
      </c>
      <c r="F133" s="28"/>
      <c r="G133" s="29"/>
      <c r="H133" s="29">
        <v>3600</v>
      </c>
      <c r="I133" s="90" t="e">
        <f t="shared" si="1"/>
        <v>#DIV/0!</v>
      </c>
    </row>
    <row r="134" spans="2:9" s="27" customFormat="1" ht="30" customHeight="1" x14ac:dyDescent="0.25">
      <c r="B134" s="52">
        <v>3132</v>
      </c>
      <c r="C134" s="53"/>
      <c r="D134" s="54"/>
      <c r="E134" s="30" t="s">
        <v>205</v>
      </c>
      <c r="F134" s="28"/>
      <c r="G134" s="29"/>
      <c r="H134" s="29">
        <v>545</v>
      </c>
      <c r="I134" s="90" t="e">
        <f t="shared" si="1"/>
        <v>#DIV/0!</v>
      </c>
    </row>
    <row r="135" spans="2:9" s="27" customFormat="1" ht="24" customHeight="1" x14ac:dyDescent="0.25">
      <c r="B135" s="217">
        <v>32</v>
      </c>
      <c r="C135" s="218"/>
      <c r="D135" s="219"/>
      <c r="E135" s="48" t="s">
        <v>12</v>
      </c>
      <c r="F135" s="28"/>
      <c r="G135" s="55">
        <v>17250</v>
      </c>
      <c r="H135" s="55">
        <v>16806</v>
      </c>
      <c r="I135" s="90">
        <f t="shared" si="1"/>
        <v>97.426086956521743</v>
      </c>
    </row>
    <row r="136" spans="2:9" s="27" customFormat="1" ht="17.25" customHeight="1" x14ac:dyDescent="0.25">
      <c r="B136" s="49">
        <v>3211</v>
      </c>
      <c r="C136" s="50"/>
      <c r="D136" s="51"/>
      <c r="E136" s="30" t="s">
        <v>31</v>
      </c>
      <c r="F136" s="28"/>
      <c r="G136" s="29"/>
      <c r="H136" s="29">
        <v>2177</v>
      </c>
      <c r="I136" s="90" t="e">
        <f t="shared" si="1"/>
        <v>#DIV/0!</v>
      </c>
    </row>
    <row r="137" spans="2:9" s="27" customFormat="1" ht="18" customHeight="1" x14ac:dyDescent="0.25">
      <c r="B137" s="49">
        <v>3213</v>
      </c>
      <c r="C137" s="50"/>
      <c r="D137" s="51"/>
      <c r="E137" s="30" t="s">
        <v>100</v>
      </c>
      <c r="F137" s="28"/>
      <c r="G137" s="29"/>
      <c r="H137" s="29"/>
      <c r="I137" s="90" t="e">
        <f t="shared" si="1"/>
        <v>#DIV/0!</v>
      </c>
    </row>
    <row r="138" spans="2:9" s="27" customFormat="1" ht="18" customHeight="1" x14ac:dyDescent="0.25">
      <c r="B138" s="142">
        <v>3214</v>
      </c>
      <c r="C138" s="143"/>
      <c r="D138" s="144"/>
      <c r="E138" s="30" t="s">
        <v>292</v>
      </c>
      <c r="F138" s="28"/>
      <c r="G138" s="29"/>
      <c r="H138" s="29">
        <v>950</v>
      </c>
      <c r="I138" s="90"/>
    </row>
    <row r="139" spans="2:9" s="27" customFormat="1" ht="16.5" customHeight="1" x14ac:dyDescent="0.25">
      <c r="B139" s="49">
        <v>3221</v>
      </c>
      <c r="C139" s="50"/>
      <c r="D139" s="51"/>
      <c r="E139" s="30" t="s">
        <v>201</v>
      </c>
      <c r="F139" s="28"/>
      <c r="G139" s="29"/>
      <c r="H139" s="29">
        <v>1635</v>
      </c>
      <c r="I139" s="90" t="e">
        <f t="shared" si="1"/>
        <v>#DIV/0!</v>
      </c>
    </row>
    <row r="140" spans="2:9" s="27" customFormat="1" ht="16.5" customHeight="1" x14ac:dyDescent="0.25">
      <c r="B140" s="142">
        <v>3222</v>
      </c>
      <c r="C140" s="143"/>
      <c r="D140" s="144"/>
      <c r="E140" s="30" t="s">
        <v>250</v>
      </c>
      <c r="F140" s="28"/>
      <c r="G140" s="29"/>
      <c r="H140" s="29">
        <v>296</v>
      </c>
      <c r="I140" s="90" t="e">
        <f t="shared" si="1"/>
        <v>#DIV/0!</v>
      </c>
    </row>
    <row r="141" spans="2:9" s="27" customFormat="1" ht="18" customHeight="1" x14ac:dyDescent="0.25">
      <c r="B141" s="49">
        <v>3223</v>
      </c>
      <c r="C141" s="50"/>
      <c r="D141" s="51"/>
      <c r="E141" s="30" t="s">
        <v>104</v>
      </c>
      <c r="F141" s="28"/>
      <c r="G141" s="29"/>
      <c r="H141" s="29">
        <v>1087</v>
      </c>
      <c r="I141" s="90" t="e">
        <f t="shared" si="1"/>
        <v>#DIV/0!</v>
      </c>
    </row>
    <row r="142" spans="2:9" s="27" customFormat="1" ht="23.25" customHeight="1" x14ac:dyDescent="0.25">
      <c r="B142" s="49">
        <v>3224</v>
      </c>
      <c r="C142" s="50"/>
      <c r="D142" s="51"/>
      <c r="E142" s="30" t="s">
        <v>220</v>
      </c>
      <c r="F142" s="28"/>
      <c r="G142" s="29"/>
      <c r="H142" s="29">
        <v>231</v>
      </c>
      <c r="I142" s="90" t="e">
        <f t="shared" si="1"/>
        <v>#DIV/0!</v>
      </c>
    </row>
    <row r="143" spans="2:9" s="27" customFormat="1" ht="17.25" customHeight="1" x14ac:dyDescent="0.25">
      <c r="B143" s="49">
        <v>3225</v>
      </c>
      <c r="C143" s="50"/>
      <c r="D143" s="51"/>
      <c r="E143" s="30" t="s">
        <v>208</v>
      </c>
      <c r="F143" s="28"/>
      <c r="G143" s="29"/>
      <c r="H143" s="29">
        <v>303</v>
      </c>
      <c r="I143" s="90" t="e">
        <f t="shared" si="1"/>
        <v>#DIV/0!</v>
      </c>
    </row>
    <row r="144" spans="2:9" s="27" customFormat="1" ht="30" customHeight="1" x14ac:dyDescent="0.25">
      <c r="B144" s="49">
        <v>3227</v>
      </c>
      <c r="C144" s="50"/>
      <c r="D144" s="51"/>
      <c r="E144" s="30" t="s">
        <v>221</v>
      </c>
      <c r="F144" s="28"/>
      <c r="G144" s="29"/>
      <c r="H144" s="29">
        <v>192</v>
      </c>
      <c r="I144" s="90" t="e">
        <f t="shared" si="1"/>
        <v>#DIV/0!</v>
      </c>
    </row>
    <row r="145" spans="2:9" s="27" customFormat="1" ht="30" customHeight="1" x14ac:dyDescent="0.25">
      <c r="B145" s="49">
        <v>3231</v>
      </c>
      <c r="C145" s="50"/>
      <c r="D145" s="51"/>
      <c r="E145" s="30" t="s">
        <v>222</v>
      </c>
      <c r="F145" s="28"/>
      <c r="G145" s="29"/>
      <c r="H145" s="29">
        <v>166</v>
      </c>
      <c r="I145" s="90" t="e">
        <f t="shared" si="1"/>
        <v>#DIV/0!</v>
      </c>
    </row>
    <row r="146" spans="2:9" s="27" customFormat="1" ht="30" customHeight="1" x14ac:dyDescent="0.25">
      <c r="B146" s="49">
        <v>3232</v>
      </c>
      <c r="C146" s="50"/>
      <c r="D146" s="51"/>
      <c r="E146" s="30" t="s">
        <v>203</v>
      </c>
      <c r="F146" s="28"/>
      <c r="G146" s="29"/>
      <c r="H146" s="29">
        <v>1142</v>
      </c>
      <c r="I146" s="90" t="e">
        <f t="shared" si="1"/>
        <v>#DIV/0!</v>
      </c>
    </row>
    <row r="147" spans="2:9" s="27" customFormat="1" ht="30" customHeight="1" x14ac:dyDescent="0.25">
      <c r="B147" s="49">
        <v>3233</v>
      </c>
      <c r="C147" s="50"/>
      <c r="D147" s="51"/>
      <c r="E147" s="30" t="s">
        <v>111</v>
      </c>
      <c r="F147" s="28"/>
      <c r="G147" s="29"/>
      <c r="H147" s="29"/>
      <c r="I147" s="90" t="e">
        <f t="shared" si="1"/>
        <v>#DIV/0!</v>
      </c>
    </row>
    <row r="148" spans="2:9" s="27" customFormat="1" ht="30" customHeight="1" x14ac:dyDescent="0.25">
      <c r="B148" s="49">
        <v>3234</v>
      </c>
      <c r="C148" s="50"/>
      <c r="D148" s="51"/>
      <c r="E148" s="30" t="s">
        <v>112</v>
      </c>
      <c r="F148" s="28"/>
      <c r="G148" s="29"/>
      <c r="H148" s="29">
        <v>464</v>
      </c>
      <c r="I148" s="90" t="e">
        <f t="shared" si="1"/>
        <v>#DIV/0!</v>
      </c>
    </row>
    <row r="149" spans="2:9" s="27" customFormat="1" ht="30" customHeight="1" x14ac:dyDescent="0.25">
      <c r="B149" s="142">
        <v>3235</v>
      </c>
      <c r="C149" s="143"/>
      <c r="D149" s="144"/>
      <c r="E149" s="30" t="s">
        <v>257</v>
      </c>
      <c r="F149" s="28"/>
      <c r="G149" s="29"/>
      <c r="H149" s="29">
        <v>138</v>
      </c>
      <c r="I149" s="90" t="e">
        <f t="shared" si="1"/>
        <v>#DIV/0!</v>
      </c>
    </row>
    <row r="150" spans="2:9" s="27" customFormat="1" ht="30" customHeight="1" x14ac:dyDescent="0.25">
      <c r="B150" s="49">
        <v>3237</v>
      </c>
      <c r="C150" s="50"/>
      <c r="D150" s="51"/>
      <c r="E150" s="30" t="s">
        <v>211</v>
      </c>
      <c r="F150" s="28"/>
      <c r="G150" s="29"/>
      <c r="H150" s="29">
        <v>552</v>
      </c>
      <c r="I150" s="90" t="e">
        <f t="shared" si="1"/>
        <v>#DIV/0!</v>
      </c>
    </row>
    <row r="151" spans="2:9" s="27" customFormat="1" ht="30" customHeight="1" x14ac:dyDescent="0.25">
      <c r="B151" s="49">
        <v>3238</v>
      </c>
      <c r="C151" s="50"/>
      <c r="D151" s="51"/>
      <c r="E151" s="30" t="s">
        <v>116</v>
      </c>
      <c r="F151" s="28"/>
      <c r="G151" s="29"/>
      <c r="H151" s="29">
        <v>125</v>
      </c>
      <c r="I151" s="90" t="e">
        <f t="shared" si="1"/>
        <v>#DIV/0!</v>
      </c>
    </row>
    <row r="152" spans="2:9" s="27" customFormat="1" ht="30" customHeight="1" x14ac:dyDescent="0.25">
      <c r="B152" s="142">
        <v>3239</v>
      </c>
      <c r="C152" s="143"/>
      <c r="D152" s="144"/>
      <c r="E152" s="30" t="s">
        <v>117</v>
      </c>
      <c r="F152" s="28"/>
      <c r="G152" s="29"/>
      <c r="H152" s="29">
        <v>6042</v>
      </c>
      <c r="I152" s="90" t="e">
        <f t="shared" si="1"/>
        <v>#DIV/0!</v>
      </c>
    </row>
    <row r="153" spans="2:9" s="27" customFormat="1" ht="30" customHeight="1" x14ac:dyDescent="0.25">
      <c r="B153" s="49">
        <v>3292</v>
      </c>
      <c r="C153" s="50"/>
      <c r="D153" s="51"/>
      <c r="E153" s="30" t="s">
        <v>120</v>
      </c>
      <c r="F153" s="28"/>
      <c r="G153" s="29"/>
      <c r="H153" s="29"/>
      <c r="I153" s="90" t="e">
        <f t="shared" si="1"/>
        <v>#DIV/0!</v>
      </c>
    </row>
    <row r="154" spans="2:9" s="27" customFormat="1" ht="30" customHeight="1" x14ac:dyDescent="0.25">
      <c r="B154" s="49">
        <v>3293</v>
      </c>
      <c r="C154" s="50"/>
      <c r="D154" s="51"/>
      <c r="E154" s="30" t="s">
        <v>121</v>
      </c>
      <c r="F154" s="28"/>
      <c r="G154" s="29"/>
      <c r="H154" s="29">
        <v>1305</v>
      </c>
      <c r="I154" s="90" t="e">
        <f t="shared" si="1"/>
        <v>#DIV/0!</v>
      </c>
    </row>
    <row r="155" spans="2:9" s="27" customFormat="1" ht="30" customHeight="1" x14ac:dyDescent="0.25">
      <c r="B155" s="49">
        <v>3294</v>
      </c>
      <c r="C155" s="50"/>
      <c r="D155" s="51"/>
      <c r="E155" s="30" t="s">
        <v>122</v>
      </c>
      <c r="F155" s="28"/>
      <c r="G155" s="29"/>
      <c r="H155" s="29">
        <v>0</v>
      </c>
      <c r="I155" s="90" t="e">
        <f t="shared" si="1"/>
        <v>#DIV/0!</v>
      </c>
    </row>
    <row r="156" spans="2:9" s="27" customFormat="1" ht="30" customHeight="1" x14ac:dyDescent="0.25">
      <c r="B156" s="49">
        <v>3299</v>
      </c>
      <c r="C156" s="50"/>
      <c r="D156" s="51"/>
      <c r="E156" s="30" t="s">
        <v>119</v>
      </c>
      <c r="F156" s="28"/>
      <c r="G156" s="29"/>
      <c r="H156" s="29">
        <v>0</v>
      </c>
      <c r="I156" s="90" t="e">
        <f t="shared" si="1"/>
        <v>#DIV/0!</v>
      </c>
    </row>
    <row r="157" spans="2:9" s="27" customFormat="1" ht="30" customHeight="1" x14ac:dyDescent="0.25">
      <c r="B157" s="52">
        <v>34</v>
      </c>
      <c r="C157" s="50"/>
      <c r="D157" s="51"/>
      <c r="E157" s="48" t="s">
        <v>124</v>
      </c>
      <c r="F157" s="28"/>
      <c r="G157" s="55">
        <v>1400</v>
      </c>
      <c r="H157" s="55">
        <v>366</v>
      </c>
      <c r="I157" s="90">
        <f t="shared" ref="I157:I188" si="2">H157/G157*100</f>
        <v>26.142857142857146</v>
      </c>
    </row>
    <row r="158" spans="2:9" s="27" customFormat="1" ht="30" customHeight="1" x14ac:dyDescent="0.25">
      <c r="B158" s="211">
        <v>3431</v>
      </c>
      <c r="C158" s="212"/>
      <c r="D158" s="213"/>
      <c r="E158" s="30" t="s">
        <v>216</v>
      </c>
      <c r="F158" s="28"/>
      <c r="G158" s="29"/>
      <c r="H158" s="29">
        <v>366</v>
      </c>
      <c r="I158" s="90" t="e">
        <f t="shared" si="2"/>
        <v>#DIV/0!</v>
      </c>
    </row>
    <row r="159" spans="2:9" s="27" customFormat="1" ht="30" customHeight="1" x14ac:dyDescent="0.25">
      <c r="B159" s="86">
        <v>42</v>
      </c>
      <c r="C159" s="87"/>
      <c r="D159" s="88"/>
      <c r="E159" s="30" t="s">
        <v>138</v>
      </c>
      <c r="F159" s="28"/>
      <c r="G159" s="55">
        <v>968</v>
      </c>
      <c r="H159" s="29"/>
      <c r="I159" s="90"/>
    </row>
    <row r="160" spans="2:9" s="27" customFormat="1" ht="30" customHeight="1" x14ac:dyDescent="0.25">
      <c r="B160" s="142">
        <v>4212</v>
      </c>
      <c r="C160" s="143"/>
      <c r="D160" s="144"/>
      <c r="E160" s="30" t="s">
        <v>281</v>
      </c>
      <c r="F160" s="28"/>
      <c r="G160" s="55"/>
      <c r="H160" s="29"/>
      <c r="I160" s="90"/>
    </row>
    <row r="161" spans="2:10" s="27" customFormat="1" ht="30" customHeight="1" x14ac:dyDescent="0.25">
      <c r="B161" s="214" t="s">
        <v>179</v>
      </c>
      <c r="C161" s="215"/>
      <c r="D161" s="216"/>
      <c r="E161" s="65" t="s">
        <v>218</v>
      </c>
      <c r="F161" s="28"/>
      <c r="G161" s="29"/>
      <c r="H161" s="29"/>
      <c r="I161" s="90" t="e">
        <f t="shared" si="2"/>
        <v>#DIV/0!</v>
      </c>
    </row>
    <row r="162" spans="2:10" s="27" customFormat="1" ht="30" customHeight="1" x14ac:dyDescent="0.25">
      <c r="B162" s="217" t="s">
        <v>217</v>
      </c>
      <c r="C162" s="218"/>
      <c r="D162" s="219"/>
      <c r="E162" s="48" t="s">
        <v>219</v>
      </c>
      <c r="F162" s="28"/>
      <c r="G162" s="55">
        <v>40019</v>
      </c>
      <c r="H162" s="93">
        <v>345</v>
      </c>
      <c r="I162" s="90">
        <f t="shared" si="2"/>
        <v>0.86209050700917067</v>
      </c>
    </row>
    <row r="163" spans="2:10" s="27" customFormat="1" ht="30" customHeight="1" x14ac:dyDescent="0.25">
      <c r="B163" s="217">
        <v>32</v>
      </c>
      <c r="C163" s="218"/>
      <c r="D163" s="219"/>
      <c r="E163" s="48" t="s">
        <v>12</v>
      </c>
      <c r="F163" s="28"/>
      <c r="G163" s="55"/>
      <c r="H163" s="55">
        <f>SUM(H164, H165,H166,H167,H168,H169,H170,H171,H172,H173,H174,H175,H176,H177,H178,H179,H180,H181,H182,)</f>
        <v>0</v>
      </c>
      <c r="I163" s="90" t="e">
        <f t="shared" si="2"/>
        <v>#DIV/0!</v>
      </c>
    </row>
    <row r="164" spans="2:10" s="27" customFormat="1" ht="15.75" customHeight="1" x14ac:dyDescent="0.25">
      <c r="B164" s="49">
        <v>3211</v>
      </c>
      <c r="C164" s="50"/>
      <c r="D164" s="51"/>
      <c r="E164" s="30" t="s">
        <v>31</v>
      </c>
      <c r="F164" s="28"/>
      <c r="G164" s="29"/>
      <c r="H164" s="29"/>
      <c r="I164" s="90" t="e">
        <f t="shared" si="2"/>
        <v>#DIV/0!</v>
      </c>
    </row>
    <row r="165" spans="2:10" s="27" customFormat="1" ht="20.25" customHeight="1" x14ac:dyDescent="0.25">
      <c r="B165" s="49">
        <v>3213</v>
      </c>
      <c r="C165" s="50"/>
      <c r="D165" s="51"/>
      <c r="E165" s="30" t="s">
        <v>100</v>
      </c>
      <c r="F165" s="28"/>
      <c r="G165" s="29"/>
      <c r="H165" s="29"/>
      <c r="I165" s="90" t="e">
        <f t="shared" si="2"/>
        <v>#DIV/0!</v>
      </c>
    </row>
    <row r="166" spans="2:10" s="27" customFormat="1" ht="15.75" customHeight="1" x14ac:dyDescent="0.25">
      <c r="B166" s="49">
        <v>3221</v>
      </c>
      <c r="C166" s="50"/>
      <c r="D166" s="51"/>
      <c r="E166" s="30" t="s">
        <v>201</v>
      </c>
      <c r="F166" s="28"/>
      <c r="G166" s="29"/>
      <c r="H166" s="29"/>
      <c r="I166" s="90" t="e">
        <f t="shared" si="2"/>
        <v>#DIV/0!</v>
      </c>
    </row>
    <row r="167" spans="2:10" ht="15.75" x14ac:dyDescent="0.25">
      <c r="B167" s="49">
        <v>3222</v>
      </c>
      <c r="C167" s="50"/>
      <c r="D167" s="51"/>
      <c r="E167" s="30" t="s">
        <v>250</v>
      </c>
      <c r="F167" s="28"/>
      <c r="G167" s="29"/>
      <c r="H167" s="29"/>
      <c r="I167" s="90" t="e">
        <f t="shared" si="2"/>
        <v>#DIV/0!</v>
      </c>
      <c r="J167" s="27"/>
    </row>
    <row r="168" spans="2:10" ht="15.75" x14ac:dyDescent="0.25">
      <c r="B168" s="49">
        <v>3224</v>
      </c>
      <c r="C168" s="50"/>
      <c r="D168" s="51"/>
      <c r="E168" s="30" t="s">
        <v>220</v>
      </c>
      <c r="F168" s="28"/>
      <c r="G168" s="29"/>
      <c r="H168" s="29"/>
      <c r="I168" s="90" t="e">
        <f t="shared" si="2"/>
        <v>#DIV/0!</v>
      </c>
      <c r="J168" s="27"/>
    </row>
    <row r="169" spans="2:10" ht="15.75" x14ac:dyDescent="0.25">
      <c r="B169" s="49">
        <v>3225</v>
      </c>
      <c r="C169" s="50"/>
      <c r="D169" s="51"/>
      <c r="E169" s="30" t="s">
        <v>208</v>
      </c>
      <c r="F169" s="28"/>
      <c r="G169" s="29"/>
      <c r="H169" s="29"/>
      <c r="I169" s="90" t="e">
        <f t="shared" si="2"/>
        <v>#DIV/0!</v>
      </c>
      <c r="J169" s="27"/>
    </row>
    <row r="170" spans="2:10" ht="15.75" x14ac:dyDescent="0.25">
      <c r="B170" s="49">
        <v>3227</v>
      </c>
      <c r="C170" s="50"/>
      <c r="D170" s="51"/>
      <c r="E170" s="30" t="s">
        <v>221</v>
      </c>
      <c r="F170" s="28"/>
      <c r="G170" s="29"/>
      <c r="H170" s="29"/>
      <c r="I170" s="90" t="e">
        <f t="shared" si="2"/>
        <v>#DIV/0!</v>
      </c>
      <c r="J170" s="27"/>
    </row>
    <row r="171" spans="2:10" ht="15.75" x14ac:dyDescent="0.25">
      <c r="B171" s="49">
        <v>3231</v>
      </c>
      <c r="C171" s="50"/>
      <c r="D171" s="51"/>
      <c r="E171" s="30" t="s">
        <v>222</v>
      </c>
      <c r="F171" s="28"/>
      <c r="G171" s="29"/>
      <c r="H171" s="29"/>
      <c r="I171" s="90" t="e">
        <f t="shared" si="2"/>
        <v>#DIV/0!</v>
      </c>
      <c r="J171" s="27"/>
    </row>
    <row r="172" spans="2:10" ht="18" customHeight="1" x14ac:dyDescent="0.25">
      <c r="B172" s="49">
        <v>3232</v>
      </c>
      <c r="C172" s="50"/>
      <c r="D172" s="51"/>
      <c r="E172" s="30" t="s">
        <v>203</v>
      </c>
      <c r="F172" s="28"/>
      <c r="G172" s="29"/>
      <c r="H172" s="29"/>
      <c r="I172" s="90" t="e">
        <f t="shared" si="2"/>
        <v>#DIV/0!</v>
      </c>
      <c r="J172" s="27"/>
    </row>
    <row r="173" spans="2:10" ht="18.75" customHeight="1" x14ac:dyDescent="0.25">
      <c r="B173" s="49">
        <v>3233</v>
      </c>
      <c r="C173" s="50"/>
      <c r="D173" s="51"/>
      <c r="E173" s="30" t="s">
        <v>111</v>
      </c>
      <c r="F173" s="28"/>
      <c r="G173" s="29"/>
      <c r="H173" s="29"/>
      <c r="I173" s="90" t="e">
        <f t="shared" si="2"/>
        <v>#DIV/0!</v>
      </c>
      <c r="J173" s="27"/>
    </row>
    <row r="174" spans="2:10" ht="19.5" customHeight="1" x14ac:dyDescent="0.25">
      <c r="B174" s="49">
        <v>3234</v>
      </c>
      <c r="C174" s="50"/>
      <c r="D174" s="51"/>
      <c r="E174" s="30" t="s">
        <v>112</v>
      </c>
      <c r="F174" s="28"/>
      <c r="G174" s="29"/>
      <c r="H174" s="29"/>
      <c r="I174" s="90" t="e">
        <f t="shared" si="2"/>
        <v>#DIV/0!</v>
      </c>
      <c r="J174" s="27"/>
    </row>
    <row r="175" spans="2:10" ht="19.5" customHeight="1" x14ac:dyDescent="0.25">
      <c r="B175" s="77">
        <v>3235</v>
      </c>
      <c r="C175" s="78"/>
      <c r="D175" s="79"/>
      <c r="E175" s="30" t="s">
        <v>257</v>
      </c>
      <c r="F175" s="28"/>
      <c r="G175" s="29"/>
      <c r="H175" s="29"/>
      <c r="I175" s="90" t="e">
        <f t="shared" si="2"/>
        <v>#DIV/0!</v>
      </c>
      <c r="J175" s="27"/>
    </row>
    <row r="176" spans="2:10" ht="19.5" customHeight="1" x14ac:dyDescent="0.25">
      <c r="B176" s="49">
        <v>3237</v>
      </c>
      <c r="C176" s="50"/>
      <c r="D176" s="51"/>
      <c r="E176" s="30" t="s">
        <v>211</v>
      </c>
      <c r="F176" s="28"/>
      <c r="G176" s="29"/>
      <c r="H176" s="29"/>
      <c r="I176" s="90" t="e">
        <f t="shared" si="2"/>
        <v>#DIV/0!</v>
      </c>
      <c r="J176" s="27"/>
    </row>
    <row r="177" spans="2:10" ht="17.25" customHeight="1" x14ac:dyDescent="0.25">
      <c r="B177" s="49">
        <v>3238</v>
      </c>
      <c r="C177" s="50"/>
      <c r="D177" s="51"/>
      <c r="E177" s="30" t="s">
        <v>116</v>
      </c>
      <c r="F177" s="28"/>
      <c r="G177" s="29"/>
      <c r="H177" s="29"/>
      <c r="I177" s="90" t="e">
        <f t="shared" si="2"/>
        <v>#DIV/0!</v>
      </c>
      <c r="J177" s="27"/>
    </row>
    <row r="178" spans="2:10" ht="17.25" customHeight="1" x14ac:dyDescent="0.25">
      <c r="B178" s="77">
        <v>3239</v>
      </c>
      <c r="C178" s="78"/>
      <c r="D178" s="79"/>
      <c r="E178" s="30" t="s">
        <v>255</v>
      </c>
      <c r="F178" s="28"/>
      <c r="G178" s="29"/>
      <c r="H178" s="29"/>
      <c r="I178" s="90" t="e">
        <f t="shared" si="2"/>
        <v>#DIV/0!</v>
      </c>
      <c r="J178" s="27"/>
    </row>
    <row r="179" spans="2:10" ht="13.5" customHeight="1" x14ac:dyDescent="0.25">
      <c r="B179" s="49">
        <v>3241</v>
      </c>
      <c r="C179" s="50"/>
      <c r="D179" s="51"/>
      <c r="E179" s="30" t="s">
        <v>223</v>
      </c>
      <c r="F179" s="28"/>
      <c r="G179" s="29"/>
      <c r="H179" s="29"/>
      <c r="I179" s="90" t="e">
        <f t="shared" si="2"/>
        <v>#DIV/0!</v>
      </c>
      <c r="J179" s="27"/>
    </row>
    <row r="180" spans="2:10" ht="16.5" customHeight="1" x14ac:dyDescent="0.25">
      <c r="B180" s="49">
        <v>3293</v>
      </c>
      <c r="C180" s="50"/>
      <c r="D180" s="51"/>
      <c r="E180" s="30" t="s">
        <v>121</v>
      </c>
      <c r="F180" s="28"/>
      <c r="G180" s="29"/>
      <c r="H180" s="29"/>
      <c r="I180" s="90" t="e">
        <f t="shared" si="2"/>
        <v>#DIV/0!</v>
      </c>
      <c r="J180" s="27"/>
    </row>
    <row r="181" spans="2:10" ht="15" customHeight="1" x14ac:dyDescent="0.25">
      <c r="B181" s="49">
        <v>3294</v>
      </c>
      <c r="C181" s="50"/>
      <c r="D181" s="51"/>
      <c r="E181" s="30" t="s">
        <v>122</v>
      </c>
      <c r="F181" s="28"/>
      <c r="G181" s="29"/>
      <c r="H181" s="29"/>
      <c r="I181" s="90" t="e">
        <f t="shared" si="2"/>
        <v>#DIV/0!</v>
      </c>
      <c r="J181" s="27"/>
    </row>
    <row r="182" spans="2:10" ht="15.75" x14ac:dyDescent="0.25">
      <c r="B182" s="49">
        <v>3299</v>
      </c>
      <c r="C182" s="50"/>
      <c r="D182" s="51"/>
      <c r="E182" s="30" t="s">
        <v>119</v>
      </c>
      <c r="F182" s="28"/>
      <c r="G182" s="29"/>
      <c r="H182" s="29"/>
      <c r="I182" s="90" t="e">
        <f t="shared" si="2"/>
        <v>#DIV/0!</v>
      </c>
      <c r="J182" s="27"/>
    </row>
    <row r="183" spans="2:10" ht="18" customHeight="1" x14ac:dyDescent="0.25">
      <c r="B183" s="52">
        <v>34</v>
      </c>
      <c r="C183" s="50"/>
      <c r="D183" s="51"/>
      <c r="E183" s="48" t="s">
        <v>124</v>
      </c>
      <c r="F183" s="28"/>
      <c r="G183" s="55"/>
      <c r="H183" s="55">
        <f>SUM(H184)</f>
        <v>0</v>
      </c>
      <c r="I183" s="90" t="e">
        <f t="shared" si="2"/>
        <v>#DIV/0!</v>
      </c>
      <c r="J183" s="27"/>
    </row>
    <row r="184" spans="2:10" ht="18" customHeight="1" x14ac:dyDescent="0.25">
      <c r="B184" s="61">
        <v>3431</v>
      </c>
      <c r="C184" s="50"/>
      <c r="D184" s="51"/>
      <c r="E184" s="62" t="s">
        <v>216</v>
      </c>
      <c r="F184" s="28"/>
      <c r="G184" s="29"/>
      <c r="H184" s="29"/>
      <c r="I184" s="90" t="e">
        <f t="shared" si="2"/>
        <v>#DIV/0!</v>
      </c>
      <c r="J184" s="27"/>
    </row>
    <row r="185" spans="2:10" ht="18" customHeight="1" x14ac:dyDescent="0.25">
      <c r="B185" s="52">
        <v>42</v>
      </c>
      <c r="C185" s="50"/>
      <c r="D185" s="51"/>
      <c r="E185" s="48" t="s">
        <v>224</v>
      </c>
      <c r="F185" s="28"/>
      <c r="G185" s="55"/>
      <c r="H185" s="55">
        <v>345</v>
      </c>
      <c r="I185" s="90" t="e">
        <f t="shared" si="2"/>
        <v>#DIV/0!</v>
      </c>
      <c r="J185" s="27"/>
    </row>
    <row r="186" spans="2:10" ht="18" customHeight="1" x14ac:dyDescent="0.25">
      <c r="B186" s="61">
        <v>4221</v>
      </c>
      <c r="C186" s="50"/>
      <c r="D186" s="51"/>
      <c r="E186" s="62" t="s">
        <v>135</v>
      </c>
      <c r="F186" s="28"/>
      <c r="G186" s="29"/>
      <c r="H186" s="29">
        <v>345</v>
      </c>
      <c r="I186" s="90" t="e">
        <f t="shared" si="2"/>
        <v>#DIV/0!</v>
      </c>
      <c r="J186" s="27"/>
    </row>
    <row r="187" spans="2:10" ht="18" customHeight="1" x14ac:dyDescent="0.25">
      <c r="B187" s="61">
        <v>4227</v>
      </c>
      <c r="C187" s="50"/>
      <c r="D187" s="51"/>
      <c r="E187" s="62" t="s">
        <v>225</v>
      </c>
      <c r="F187" s="28"/>
      <c r="G187" s="29"/>
      <c r="H187" s="29"/>
      <c r="I187" s="90" t="e">
        <f t="shared" si="2"/>
        <v>#DIV/0!</v>
      </c>
      <c r="J187" s="27"/>
    </row>
    <row r="188" spans="2:10" ht="18" customHeight="1" x14ac:dyDescent="0.25">
      <c r="B188" s="211">
        <v>4241</v>
      </c>
      <c r="C188" s="212"/>
      <c r="D188" s="213"/>
      <c r="E188" s="30" t="s">
        <v>138</v>
      </c>
      <c r="F188" s="28"/>
      <c r="G188" s="29"/>
      <c r="H188" s="29"/>
      <c r="I188" s="90" t="e">
        <f t="shared" si="2"/>
        <v>#DIV/0!</v>
      </c>
      <c r="J188" s="27"/>
    </row>
  </sheetData>
  <mergeCells count="59">
    <mergeCell ref="B188:D188"/>
    <mergeCell ref="B60:D60"/>
    <mergeCell ref="B61:D61"/>
    <mergeCell ref="B62:D62"/>
    <mergeCell ref="B67:D67"/>
    <mergeCell ref="B115:D115"/>
    <mergeCell ref="B118:D118"/>
    <mergeCell ref="B120:D120"/>
    <mergeCell ref="B74:D74"/>
    <mergeCell ref="B158:D158"/>
    <mergeCell ref="B161:D161"/>
    <mergeCell ref="B162:D162"/>
    <mergeCell ref="B124:D124"/>
    <mergeCell ref="B126:D126"/>
    <mergeCell ref="B163:D163"/>
    <mergeCell ref="B83:D83"/>
    <mergeCell ref="B2:I2"/>
    <mergeCell ref="B20:D20"/>
    <mergeCell ref="B4:I4"/>
    <mergeCell ref="B6:E6"/>
    <mergeCell ref="B7:E7"/>
    <mergeCell ref="B17:D17"/>
    <mergeCell ref="B18:D18"/>
    <mergeCell ref="B19:D19"/>
    <mergeCell ref="B48:D48"/>
    <mergeCell ref="B112:D112"/>
    <mergeCell ref="B113:D113"/>
    <mergeCell ref="B69:D69"/>
    <mergeCell ref="B81:D81"/>
    <mergeCell ref="B82:D82"/>
    <mergeCell ref="B104:D104"/>
    <mergeCell ref="B105:D105"/>
    <mergeCell ref="B68:D68"/>
    <mergeCell ref="B50:D50"/>
    <mergeCell ref="B51:D51"/>
    <mergeCell ref="B52:D52"/>
    <mergeCell ref="B53:D53"/>
    <mergeCell ref="B54:D54"/>
    <mergeCell ref="B55:D55"/>
    <mergeCell ref="B56:D56"/>
    <mergeCell ref="B135:D135"/>
    <mergeCell ref="B130:D130"/>
    <mergeCell ref="B117:D117"/>
    <mergeCell ref="B121:D121"/>
    <mergeCell ref="B123:D123"/>
    <mergeCell ref="B128:D128"/>
    <mergeCell ref="B129:D129"/>
    <mergeCell ref="B57:D57"/>
    <mergeCell ref="B58:D58"/>
    <mergeCell ref="B59:D59"/>
    <mergeCell ref="B114:D114"/>
    <mergeCell ref="B73:D73"/>
    <mergeCell ref="C90:E90"/>
    <mergeCell ref="B103:D103"/>
    <mergeCell ref="C101:E101"/>
    <mergeCell ref="B99:D99"/>
    <mergeCell ref="B106:D106"/>
    <mergeCell ref="B107:D107"/>
    <mergeCell ref="B111:D111"/>
  </mergeCells>
  <phoneticPr fontId="16" type="noConversion"/>
  <pageMargins left="0.7" right="0.7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8" sqref="M2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2026-03-11T08:51:48Z</cp:lastPrinted>
  <dcterms:created xsi:type="dcterms:W3CDTF">2022-08-12T12:51:27Z</dcterms:created>
  <dcterms:modified xsi:type="dcterms:W3CDTF">2026-03-11T08:54:06Z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